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5" yWindow="75" windowWidth="19215" windowHeight="8895" tabRatio="491"/>
  </bookViews>
  <sheets>
    <sheet name="Touristik Meisterschaft" sheetId="1" r:id="rId1"/>
    <sheet name="Club-Trophäe" sheetId="7" r:id="rId2"/>
  </sheets>
  <definedNames>
    <definedName name="_xlnm._FilterDatabase" localSheetId="1" hidden="1">'Club-Trophäe'!$B$10:$AM$82</definedName>
    <definedName name="_xlnm._FilterDatabase" localSheetId="0" hidden="1">'Touristik Meisterschaft'!$A$8:$AL$128</definedName>
  </definedNames>
  <calcPr calcId="145621"/>
</workbook>
</file>

<file path=xl/calcChain.xml><?xml version="1.0" encoding="utf-8"?>
<calcChain xmlns="http://schemas.openxmlformats.org/spreadsheetml/2006/main">
  <c r="H129" i="1" l="1"/>
  <c r="H73" i="1"/>
  <c r="H45" i="1" l="1"/>
  <c r="H48" i="1" l="1"/>
  <c r="U123" i="1" l="1"/>
  <c r="AL123" i="1"/>
  <c r="AK123" i="1" l="1"/>
  <c r="H123" i="1" l="1"/>
  <c r="H77" i="1"/>
  <c r="AL78" i="7" l="1"/>
  <c r="AL30" i="7"/>
  <c r="H66" i="1" l="1"/>
  <c r="H13" i="1" l="1"/>
  <c r="U91" i="1" l="1"/>
  <c r="AK91" i="1"/>
  <c r="AL121" i="1" l="1"/>
  <c r="H71" i="1" l="1"/>
  <c r="H93" i="1" l="1"/>
  <c r="H90" i="1" l="1"/>
  <c r="AL46" i="1" l="1"/>
  <c r="AK46" i="1"/>
  <c r="U46" i="1"/>
  <c r="H46" i="1"/>
  <c r="AK125" i="1" l="1"/>
  <c r="U125" i="1"/>
  <c r="H125" i="1"/>
  <c r="AK122" i="1"/>
  <c r="U122" i="1"/>
  <c r="H122" i="1"/>
  <c r="AK40" i="1"/>
  <c r="U40" i="1"/>
  <c r="H40" i="1"/>
  <c r="AL25" i="7"/>
  <c r="Q25" i="7"/>
  <c r="AL79" i="7"/>
  <c r="AL77" i="7"/>
  <c r="Q79" i="7"/>
  <c r="Q75" i="7"/>
  <c r="Q77" i="7"/>
  <c r="D25" i="7"/>
  <c r="D79" i="7"/>
  <c r="D77" i="7"/>
  <c r="AM79" i="7" l="1"/>
  <c r="AM77" i="7"/>
  <c r="AM25" i="7"/>
  <c r="AK17" i="1"/>
  <c r="U17" i="1"/>
  <c r="H17" i="1"/>
  <c r="AL17" i="7"/>
  <c r="Q17" i="7"/>
  <c r="D17" i="7"/>
  <c r="AM17" i="7" l="1"/>
  <c r="AL29" i="1"/>
  <c r="AK29" i="1"/>
  <c r="U29" i="1"/>
  <c r="H29" i="1"/>
  <c r="AK47" i="1" l="1"/>
  <c r="U47" i="1"/>
  <c r="H47" i="1"/>
  <c r="AL117" i="1" l="1"/>
  <c r="AK117" i="1"/>
  <c r="U117" i="1"/>
  <c r="H117" i="1"/>
  <c r="H114" i="1"/>
  <c r="AL50" i="1" l="1"/>
  <c r="AK51" i="1"/>
  <c r="U51" i="1"/>
  <c r="H51" i="1"/>
  <c r="AL32" i="7"/>
  <c r="Q32" i="7"/>
  <c r="D32" i="7"/>
  <c r="AM32" i="7" l="1"/>
  <c r="AL59" i="7"/>
  <c r="Q59" i="7"/>
  <c r="D59" i="7"/>
  <c r="U92" i="1"/>
  <c r="AK92" i="1"/>
  <c r="AK94" i="1"/>
  <c r="H92" i="1"/>
  <c r="H91" i="1"/>
  <c r="H94" i="1"/>
  <c r="AM59" i="7" l="1"/>
  <c r="Q30" i="7"/>
  <c r="AM30" i="7" s="1"/>
  <c r="D30" i="7"/>
  <c r="H62" i="1" l="1"/>
  <c r="H115" i="1" l="1"/>
  <c r="H110" i="1" l="1"/>
  <c r="D83" i="7" l="1"/>
  <c r="D11" i="7" l="1"/>
  <c r="Q11" i="7"/>
  <c r="AL11" i="7"/>
  <c r="D12" i="7"/>
  <c r="Q12" i="7"/>
  <c r="AL12" i="7"/>
  <c r="D13" i="7"/>
  <c r="Q13" i="7"/>
  <c r="AL13" i="7"/>
  <c r="D14" i="7"/>
  <c r="Q14" i="7"/>
  <c r="AL14" i="7"/>
  <c r="D15" i="7"/>
  <c r="Q15" i="7"/>
  <c r="AL15" i="7"/>
  <c r="D16" i="7"/>
  <c r="Q16" i="7"/>
  <c r="AL16" i="7"/>
  <c r="D18" i="7"/>
  <c r="Q18" i="7"/>
  <c r="AL18" i="7"/>
  <c r="D19" i="7"/>
  <c r="Q19" i="7"/>
  <c r="AL19" i="7"/>
  <c r="D20" i="7"/>
  <c r="Q20" i="7"/>
  <c r="AL20" i="7"/>
  <c r="D21" i="7"/>
  <c r="Q21" i="7"/>
  <c r="AL21" i="7"/>
  <c r="D22" i="7"/>
  <c r="Q22" i="7"/>
  <c r="AL22" i="7"/>
  <c r="D23" i="7"/>
  <c r="Q23" i="7"/>
  <c r="AL23" i="7"/>
  <c r="Q24" i="7"/>
  <c r="AL24" i="7"/>
  <c r="D26" i="7"/>
  <c r="Q26" i="7"/>
  <c r="AL26" i="7"/>
  <c r="D27" i="7"/>
  <c r="Q27" i="7"/>
  <c r="AL27" i="7"/>
  <c r="D28" i="7"/>
  <c r="Q28" i="7"/>
  <c r="AL28" i="7"/>
  <c r="D29" i="7"/>
  <c r="Q29" i="7"/>
  <c r="AL29" i="7"/>
  <c r="D31" i="7"/>
  <c r="Q31" i="7"/>
  <c r="AL31" i="7"/>
  <c r="D33" i="7"/>
  <c r="Q33" i="7"/>
  <c r="AL33" i="7"/>
  <c r="D34" i="7"/>
  <c r="Q34" i="7"/>
  <c r="AL34" i="7"/>
  <c r="D35" i="7"/>
  <c r="Q35" i="7"/>
  <c r="AL35" i="7"/>
  <c r="D36" i="7"/>
  <c r="Q36" i="7"/>
  <c r="AL36" i="7"/>
  <c r="D37" i="7"/>
  <c r="Q37" i="7"/>
  <c r="AL37" i="7"/>
  <c r="D38" i="7"/>
  <c r="Q38" i="7"/>
  <c r="AL38" i="7"/>
  <c r="D39" i="7"/>
  <c r="Q39" i="7"/>
  <c r="AL39" i="7"/>
  <c r="D40" i="7"/>
  <c r="Q40" i="7"/>
  <c r="AL40" i="7"/>
  <c r="D41" i="7"/>
  <c r="Q41" i="7"/>
  <c r="AL41" i="7"/>
  <c r="D42" i="7"/>
  <c r="Q42" i="7"/>
  <c r="AL42" i="7"/>
  <c r="D43" i="7"/>
  <c r="Q43" i="7"/>
  <c r="AL43" i="7"/>
  <c r="D44" i="7"/>
  <c r="Q44" i="7"/>
  <c r="AL44" i="7"/>
  <c r="D45" i="7"/>
  <c r="Q45" i="7"/>
  <c r="AL45" i="7"/>
  <c r="D46" i="7"/>
  <c r="Q46" i="7"/>
  <c r="AL46" i="7"/>
  <c r="D47" i="7"/>
  <c r="Q47" i="7"/>
  <c r="AL47" i="7"/>
  <c r="D48" i="7"/>
  <c r="Q48" i="7"/>
  <c r="AL48" i="7"/>
  <c r="D49" i="7"/>
  <c r="Q49" i="7"/>
  <c r="AL49" i="7"/>
  <c r="D50" i="7"/>
  <c r="Q50" i="7"/>
  <c r="AL50" i="7"/>
  <c r="D51" i="7"/>
  <c r="Q51" i="7"/>
  <c r="AL51" i="7"/>
  <c r="D52" i="7"/>
  <c r="Q52" i="7"/>
  <c r="AL52" i="7"/>
  <c r="D53" i="7"/>
  <c r="Q53" i="7"/>
  <c r="AL53" i="7"/>
  <c r="D54" i="7"/>
  <c r="Q54" i="7"/>
  <c r="AL54" i="7"/>
  <c r="D55" i="7"/>
  <c r="Q55" i="7"/>
  <c r="AL55" i="7"/>
  <c r="D56" i="7"/>
  <c r="Q56" i="7"/>
  <c r="AL56" i="7"/>
  <c r="D57" i="7"/>
  <c r="Q57" i="7"/>
  <c r="AL57" i="7"/>
  <c r="D58" i="7"/>
  <c r="Q58" i="7"/>
  <c r="AL58" i="7"/>
  <c r="D60" i="7"/>
  <c r="Q60" i="7"/>
  <c r="AL60" i="7"/>
  <c r="D61" i="7"/>
  <c r="Q61" i="7"/>
  <c r="AL61" i="7"/>
  <c r="D62" i="7"/>
  <c r="Q62" i="7"/>
  <c r="AL62" i="7"/>
  <c r="D63" i="7"/>
  <c r="Q63" i="7"/>
  <c r="AL63" i="7"/>
  <c r="D64" i="7"/>
  <c r="Q64" i="7"/>
  <c r="AL64" i="7"/>
  <c r="D65" i="7"/>
  <c r="Q65" i="7"/>
  <c r="AL65" i="7"/>
  <c r="D66" i="7"/>
  <c r="Q66" i="7"/>
  <c r="AL66" i="7"/>
  <c r="D67" i="7"/>
  <c r="Q67" i="7"/>
  <c r="AL67" i="7"/>
  <c r="D68" i="7"/>
  <c r="Q68" i="7"/>
  <c r="AL68" i="7"/>
  <c r="D69" i="7"/>
  <c r="Q69" i="7"/>
  <c r="AL69" i="7"/>
  <c r="D70" i="7"/>
  <c r="Q70" i="7"/>
  <c r="AL70" i="7"/>
  <c r="D71" i="7"/>
  <c r="Q71" i="7"/>
  <c r="AL71" i="7"/>
  <c r="D72" i="7"/>
  <c r="Q72" i="7"/>
  <c r="AL72" i="7"/>
  <c r="D73" i="7"/>
  <c r="Q73" i="7"/>
  <c r="AL73" i="7"/>
  <c r="D74" i="7"/>
  <c r="Q74" i="7"/>
  <c r="AL74" i="7"/>
  <c r="D75" i="7"/>
  <c r="AL75" i="7"/>
  <c r="D76" i="7"/>
  <c r="Q76" i="7"/>
  <c r="AL76" i="7"/>
  <c r="D78" i="7"/>
  <c r="Q78" i="7"/>
  <c r="AM78" i="7" s="1"/>
  <c r="D80" i="7"/>
  <c r="Q80" i="7"/>
  <c r="AL80" i="7"/>
  <c r="D81" i="7"/>
  <c r="Q81" i="7"/>
  <c r="AL81" i="7"/>
  <c r="D82" i="7"/>
  <c r="Q82" i="7"/>
  <c r="AL82" i="7"/>
  <c r="Q83" i="7"/>
  <c r="AL83" i="7"/>
  <c r="D9" i="1"/>
  <c r="U9" i="1"/>
  <c r="AK9" i="1"/>
  <c r="D10" i="1"/>
  <c r="U10" i="1"/>
  <c r="AK10" i="1"/>
  <c r="D11" i="1"/>
  <c r="H11" i="1"/>
  <c r="U11" i="1"/>
  <c r="AK11" i="1"/>
  <c r="D12" i="1"/>
  <c r="H12" i="1"/>
  <c r="U12" i="1"/>
  <c r="AK12" i="1"/>
  <c r="H14" i="1"/>
  <c r="U14" i="1"/>
  <c r="AK14" i="1"/>
  <c r="H15" i="1"/>
  <c r="D16" i="1"/>
  <c r="H16" i="1"/>
  <c r="U16" i="1"/>
  <c r="AK16" i="1"/>
  <c r="U18" i="1"/>
  <c r="AK18" i="1"/>
  <c r="D19" i="1"/>
  <c r="H19" i="1"/>
  <c r="U19" i="1"/>
  <c r="AK19" i="1"/>
  <c r="H20" i="1"/>
  <c r="D21" i="1"/>
  <c r="H21" i="1"/>
  <c r="U21" i="1"/>
  <c r="AK21" i="1"/>
  <c r="AL21" i="1"/>
  <c r="D22" i="1"/>
  <c r="U22" i="1"/>
  <c r="AK22" i="1"/>
  <c r="D23" i="1"/>
  <c r="H23" i="1"/>
  <c r="U23" i="1"/>
  <c r="AK23" i="1"/>
  <c r="D24" i="1"/>
  <c r="H24" i="1"/>
  <c r="U24" i="1"/>
  <c r="AK24" i="1"/>
  <c r="H37" i="1"/>
  <c r="D33" i="1"/>
  <c r="H33" i="1"/>
  <c r="U33" i="1"/>
  <c r="AK33" i="1"/>
  <c r="AL33" i="1"/>
  <c r="D36" i="1"/>
  <c r="H36" i="1"/>
  <c r="U36" i="1"/>
  <c r="AK36" i="1"/>
  <c r="AL36" i="1"/>
  <c r="D35" i="1"/>
  <c r="H35" i="1"/>
  <c r="U35" i="1"/>
  <c r="AK35" i="1"/>
  <c r="AL35" i="1"/>
  <c r="D34" i="1"/>
  <c r="H34" i="1"/>
  <c r="U34" i="1"/>
  <c r="AK34" i="1"/>
  <c r="AL34" i="1"/>
  <c r="D32" i="1"/>
  <c r="H32" i="1"/>
  <c r="U32" i="1"/>
  <c r="AK32" i="1"/>
  <c r="AL32" i="1"/>
  <c r="H31" i="1"/>
  <c r="U31" i="1"/>
  <c r="AK31" i="1"/>
  <c r="AL31" i="1"/>
  <c r="D30" i="1"/>
  <c r="H30" i="1"/>
  <c r="U30" i="1"/>
  <c r="AK30" i="1"/>
  <c r="AL30" i="1"/>
  <c r="D28" i="1"/>
  <c r="H28" i="1"/>
  <c r="U28" i="1"/>
  <c r="AK28" i="1"/>
  <c r="AL28" i="1"/>
  <c r="D27" i="1"/>
  <c r="H27" i="1"/>
  <c r="U27" i="1"/>
  <c r="AK27" i="1"/>
  <c r="AL27" i="1"/>
  <c r="H25" i="1"/>
  <c r="U25" i="1"/>
  <c r="AK25" i="1"/>
  <c r="AL25" i="1"/>
  <c r="D26" i="1"/>
  <c r="H26" i="1"/>
  <c r="U26" i="1"/>
  <c r="AK26" i="1"/>
  <c r="AL26" i="1"/>
  <c r="D38" i="1"/>
  <c r="U38" i="1"/>
  <c r="AK38" i="1"/>
  <c r="H39" i="1"/>
  <c r="U39" i="1"/>
  <c r="AK39" i="1"/>
  <c r="D41" i="1"/>
  <c r="U41" i="1"/>
  <c r="AK41" i="1"/>
  <c r="D42" i="1"/>
  <c r="U42" i="1"/>
  <c r="AK42" i="1"/>
  <c r="D43" i="1"/>
  <c r="H43" i="1"/>
  <c r="U43" i="1"/>
  <c r="AK43" i="1"/>
  <c r="D44" i="1"/>
  <c r="H44" i="1"/>
  <c r="U44" i="1"/>
  <c r="AK44" i="1"/>
  <c r="D45" i="1"/>
  <c r="U45" i="1"/>
  <c r="AK45" i="1"/>
  <c r="D49" i="1"/>
  <c r="H49" i="1"/>
  <c r="U49" i="1"/>
  <c r="AK49" i="1"/>
  <c r="D50" i="1"/>
  <c r="H50" i="1"/>
  <c r="U50" i="1"/>
  <c r="AK50" i="1"/>
  <c r="D52" i="1"/>
  <c r="H52" i="1"/>
  <c r="U52" i="1"/>
  <c r="AK52" i="1"/>
  <c r="D53" i="1"/>
  <c r="H53" i="1"/>
  <c r="U53" i="1"/>
  <c r="AK53" i="1"/>
  <c r="H54" i="1"/>
  <c r="U54" i="1"/>
  <c r="AK54" i="1"/>
  <c r="H55" i="1"/>
  <c r="U55" i="1"/>
  <c r="AK55" i="1"/>
  <c r="H56" i="1"/>
  <c r="U56" i="1"/>
  <c r="AK56" i="1"/>
  <c r="D57" i="1"/>
  <c r="H57" i="1"/>
  <c r="U57" i="1"/>
  <c r="AK57" i="1"/>
  <c r="D60" i="1"/>
  <c r="H60" i="1"/>
  <c r="U60" i="1"/>
  <c r="AK60" i="1"/>
  <c r="AL60" i="1"/>
  <c r="D59" i="1"/>
  <c r="H59" i="1"/>
  <c r="U59" i="1"/>
  <c r="AK59" i="1"/>
  <c r="AL59" i="1"/>
  <c r="D58" i="1"/>
  <c r="H58" i="1"/>
  <c r="U58" i="1"/>
  <c r="AK58" i="1"/>
  <c r="AL58" i="1"/>
  <c r="D61" i="1"/>
  <c r="H61" i="1"/>
  <c r="U61" i="1"/>
  <c r="AK61" i="1"/>
  <c r="D63" i="1"/>
  <c r="H63" i="1"/>
  <c r="U63" i="1"/>
  <c r="AK63" i="1"/>
  <c r="D65" i="1"/>
  <c r="H65" i="1"/>
  <c r="U65" i="1"/>
  <c r="AK65" i="1"/>
  <c r="AL65" i="1"/>
  <c r="D64" i="1"/>
  <c r="H64" i="1"/>
  <c r="U64" i="1"/>
  <c r="AK64" i="1"/>
  <c r="AL64" i="1"/>
  <c r="D67" i="1"/>
  <c r="H67" i="1"/>
  <c r="U67" i="1"/>
  <c r="AK67" i="1"/>
  <c r="D69" i="1"/>
  <c r="H69" i="1"/>
  <c r="U69" i="1"/>
  <c r="AK69" i="1"/>
  <c r="D68" i="1"/>
  <c r="H68" i="1"/>
  <c r="H70" i="1"/>
  <c r="U70" i="1"/>
  <c r="AK70" i="1"/>
  <c r="D72" i="1"/>
  <c r="U72" i="1"/>
  <c r="D73" i="1"/>
  <c r="U73" i="1"/>
  <c r="AK73" i="1"/>
  <c r="D74" i="1"/>
  <c r="H74" i="1"/>
  <c r="U74" i="1"/>
  <c r="AK74" i="1"/>
  <c r="AL74" i="1"/>
  <c r="D75" i="1"/>
  <c r="H75" i="1"/>
  <c r="U75" i="1"/>
  <c r="AK75" i="1"/>
  <c r="AL75" i="1"/>
  <c r="H76" i="1"/>
  <c r="U76" i="1"/>
  <c r="AK76" i="1"/>
  <c r="D78" i="1"/>
  <c r="U78" i="1"/>
  <c r="AK78" i="1"/>
  <c r="D79" i="1"/>
  <c r="H79" i="1"/>
  <c r="U79" i="1"/>
  <c r="AK79" i="1"/>
  <c r="U80" i="1"/>
  <c r="AK80" i="1"/>
  <c r="D81" i="1"/>
  <c r="H81" i="1"/>
  <c r="U81" i="1"/>
  <c r="AK81" i="1"/>
  <c r="U82" i="1"/>
  <c r="AK82" i="1"/>
  <c r="D83" i="1"/>
  <c r="H83" i="1"/>
  <c r="U83" i="1"/>
  <c r="AK83" i="1"/>
  <c r="D84" i="1"/>
  <c r="H84" i="1"/>
  <c r="U84" i="1"/>
  <c r="AK84" i="1"/>
  <c r="D85" i="1"/>
  <c r="H85" i="1"/>
  <c r="U85" i="1"/>
  <c r="AK85" i="1"/>
  <c r="D86" i="1"/>
  <c r="U86" i="1"/>
  <c r="AK86" i="1"/>
  <c r="D87" i="1"/>
  <c r="H87" i="1"/>
  <c r="U87" i="1"/>
  <c r="AK87" i="1"/>
  <c r="D88" i="1"/>
  <c r="U88" i="1"/>
  <c r="AK88" i="1"/>
  <c r="D89" i="1"/>
  <c r="H89" i="1"/>
  <c r="U89" i="1"/>
  <c r="AK89" i="1"/>
  <c r="D94" i="1"/>
  <c r="U94" i="1"/>
  <c r="D95" i="1"/>
  <c r="U95" i="1"/>
  <c r="AK95" i="1"/>
  <c r="H96" i="1"/>
  <c r="U96" i="1"/>
  <c r="AK96" i="1"/>
  <c r="H97" i="1"/>
  <c r="D98" i="1"/>
  <c r="H98" i="1"/>
  <c r="U98" i="1"/>
  <c r="AK98" i="1"/>
  <c r="D99" i="1"/>
  <c r="H99" i="1"/>
  <c r="U99" i="1"/>
  <c r="AK99" i="1"/>
  <c r="AL99" i="1"/>
  <c r="D100" i="1"/>
  <c r="H100" i="1"/>
  <c r="U100" i="1"/>
  <c r="AK100" i="1"/>
  <c r="D101" i="1"/>
  <c r="H101" i="1"/>
  <c r="U101" i="1"/>
  <c r="AK101" i="1"/>
  <c r="AL101" i="1"/>
  <c r="H102" i="1"/>
  <c r="U102" i="1"/>
  <c r="AK102" i="1"/>
  <c r="D103" i="1"/>
  <c r="H103" i="1"/>
  <c r="U103" i="1"/>
  <c r="AK103" i="1"/>
  <c r="D104" i="1"/>
  <c r="H104" i="1"/>
  <c r="U104" i="1"/>
  <c r="AK104" i="1"/>
  <c r="D105" i="1"/>
  <c r="H105" i="1"/>
  <c r="U105" i="1"/>
  <c r="AK105" i="1"/>
  <c r="H106" i="1"/>
  <c r="D107" i="1"/>
  <c r="U107" i="1"/>
  <c r="AK107" i="1"/>
  <c r="D108" i="1"/>
  <c r="H108" i="1"/>
  <c r="U108" i="1"/>
  <c r="AK108" i="1"/>
  <c r="D109" i="1"/>
  <c r="H109" i="1"/>
  <c r="U109" i="1"/>
  <c r="AK109" i="1"/>
  <c r="D111" i="1"/>
  <c r="H111" i="1"/>
  <c r="U111" i="1"/>
  <c r="AK111" i="1"/>
  <c r="D112" i="1"/>
  <c r="H112" i="1"/>
  <c r="U112" i="1"/>
  <c r="AK112" i="1"/>
  <c r="D113" i="1"/>
  <c r="U113" i="1"/>
  <c r="AK113" i="1"/>
  <c r="U114" i="1"/>
  <c r="AK114" i="1"/>
  <c r="H118" i="1"/>
  <c r="H119" i="1"/>
  <c r="H116" i="1"/>
  <c r="D120" i="1"/>
  <c r="H120" i="1"/>
  <c r="U120" i="1"/>
  <c r="AK120" i="1"/>
  <c r="D121" i="1"/>
  <c r="H121" i="1"/>
  <c r="U121" i="1"/>
  <c r="AK121" i="1"/>
  <c r="D124" i="1"/>
  <c r="U124" i="1"/>
  <c r="AK124" i="1"/>
  <c r="H126" i="1"/>
  <c r="U126" i="1"/>
  <c r="AK126" i="1"/>
  <c r="H127" i="1"/>
  <c r="D128" i="1"/>
  <c r="H128" i="1"/>
  <c r="U128" i="1"/>
  <c r="AK128" i="1"/>
  <c r="D129" i="1"/>
  <c r="U129" i="1"/>
  <c r="AK129" i="1"/>
  <c r="H130" i="1"/>
  <c r="U130" i="1"/>
  <c r="AK130" i="1"/>
  <c r="H131" i="1"/>
  <c r="AL122" i="1" l="1"/>
  <c r="AL40" i="1"/>
  <c r="AL125" i="1"/>
  <c r="AL17" i="1"/>
  <c r="AL114" i="1"/>
  <c r="AL120" i="1"/>
  <c r="AL47" i="1"/>
  <c r="AL51" i="1"/>
  <c r="AM57" i="7"/>
  <c r="AM53" i="7"/>
  <c r="AM76" i="7"/>
  <c r="AM72" i="7"/>
  <c r="AM43" i="7"/>
  <c r="AM74" i="7"/>
  <c r="AM68" i="7"/>
  <c r="AM66" i="7"/>
  <c r="AM64" i="7"/>
  <c r="AM51" i="7"/>
  <c r="AM41" i="7"/>
  <c r="AM35" i="7"/>
  <c r="AM33" i="7"/>
  <c r="AM24" i="7"/>
  <c r="AM12" i="7"/>
  <c r="AM37" i="7"/>
  <c r="AM45" i="7"/>
  <c r="AM47" i="7"/>
  <c r="AM49" i="7"/>
  <c r="AM55" i="7"/>
  <c r="AL113" i="1"/>
  <c r="AL92" i="1"/>
  <c r="AM60" i="7"/>
  <c r="AM16" i="7"/>
  <c r="AM82" i="7"/>
  <c r="AM39" i="7"/>
  <c r="AM80" i="7"/>
  <c r="AM29" i="7"/>
  <c r="AM62" i="7"/>
  <c r="AM27" i="7"/>
  <c r="AL128" i="1"/>
  <c r="AL112" i="1"/>
  <c r="AL98" i="1"/>
  <c r="AL41" i="1"/>
  <c r="AL9" i="1"/>
  <c r="AL19" i="1"/>
  <c r="AL11" i="1"/>
  <c r="AL12" i="1"/>
  <c r="AL124" i="1"/>
  <c r="AL81" i="1"/>
  <c r="AL80" i="1"/>
  <c r="AL76" i="1"/>
  <c r="AL55" i="1"/>
  <c r="AL57" i="1"/>
  <c r="AL38" i="1"/>
  <c r="AL43" i="1"/>
  <c r="AL108" i="1"/>
  <c r="AL105" i="1"/>
  <c r="AL95" i="1"/>
  <c r="AL89" i="1"/>
  <c r="AL100" i="1"/>
  <c r="AL130" i="1"/>
  <c r="AL88" i="1"/>
  <c r="AL129" i="1"/>
  <c r="AL83" i="1"/>
  <c r="AL73" i="1"/>
  <c r="AL67" i="1"/>
  <c r="AL61" i="1"/>
  <c r="AL52" i="1"/>
  <c r="AL24" i="1"/>
  <c r="AM70" i="7"/>
  <c r="AM21" i="7"/>
  <c r="AM83" i="7"/>
  <c r="AM73" i="7"/>
  <c r="AM69" i="7"/>
  <c r="AM65" i="7"/>
  <c r="AM61" i="7"/>
  <c r="AM56" i="7"/>
  <c r="AM52" i="7"/>
  <c r="AM48" i="7"/>
  <c r="AM44" i="7"/>
  <c r="AM40" i="7"/>
  <c r="AM34" i="7"/>
  <c r="AM28" i="7"/>
  <c r="AM22" i="7"/>
  <c r="AM18" i="7"/>
  <c r="AM13" i="7"/>
  <c r="AM23" i="7"/>
  <c r="AM81" i="7"/>
  <c r="AM67" i="7"/>
  <c r="AM54" i="7"/>
  <c r="AM46" i="7"/>
  <c r="AM42" i="7"/>
  <c r="AM38" i="7"/>
  <c r="AM36" i="7"/>
  <c r="AM26" i="7"/>
  <c r="AM20" i="7"/>
  <c r="AM11" i="7"/>
  <c r="AM63" i="7"/>
  <c r="AM50" i="7"/>
  <c r="AM15" i="7"/>
  <c r="AM75" i="7"/>
  <c r="AM58" i="7"/>
  <c r="AM71" i="7"/>
  <c r="AM31" i="7"/>
  <c r="AM19" i="7"/>
  <c r="AM14" i="7"/>
  <c r="AL102" i="1"/>
  <c r="AL87" i="1"/>
  <c r="AL79" i="1"/>
  <c r="AL72" i="1"/>
  <c r="AL70" i="1"/>
  <c r="AL49" i="1"/>
  <c r="AL42" i="1"/>
  <c r="AL23" i="1"/>
  <c r="AL14" i="1"/>
  <c r="AL94" i="1"/>
  <c r="AL86" i="1"/>
  <c r="AL85" i="1"/>
  <c r="AL78" i="1"/>
  <c r="AL56" i="1"/>
  <c r="AL54" i="1"/>
  <c r="AL53" i="1"/>
  <c r="AL45" i="1"/>
  <c r="AL39" i="1"/>
  <c r="AL96" i="1"/>
  <c r="AL126" i="1"/>
  <c r="AL111" i="1"/>
  <c r="AL107" i="1"/>
  <c r="AL103" i="1"/>
  <c r="AL84" i="1"/>
  <c r="AL82" i="1"/>
  <c r="AL69" i="1"/>
  <c r="AL63" i="1"/>
  <c r="AL44" i="1"/>
  <c r="AL22" i="1"/>
  <c r="AL18" i="1"/>
  <c r="AL16" i="1"/>
  <c r="AL104" i="1"/>
  <c r="AL109" i="1"/>
  <c r="AL10" i="1"/>
</calcChain>
</file>

<file path=xl/sharedStrings.xml><?xml version="1.0" encoding="utf-8"?>
<sst xmlns="http://schemas.openxmlformats.org/spreadsheetml/2006/main" count="826" uniqueCount="402">
  <si>
    <t>Name</t>
  </si>
  <si>
    <t>Vorname</t>
  </si>
  <si>
    <t>ABRAHAM</t>
  </si>
  <si>
    <t>Brigitte</t>
  </si>
  <si>
    <t>Hannes</t>
  </si>
  <si>
    <t>ASPETSBERGER</t>
  </si>
  <si>
    <t>Karl</t>
  </si>
  <si>
    <t>BAUER</t>
  </si>
  <si>
    <t>Roland</t>
  </si>
  <si>
    <t>Walter</t>
  </si>
  <si>
    <t>BIBER</t>
  </si>
  <si>
    <t>Michael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</si>
  <si>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</si>
  <si>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</si>
  <si>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</si>
  <si>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</si>
  <si>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</si>
  <si>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</si>
  <si>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</si>
  <si>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</si>
  <si>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Franz</t>
  </si>
  <si>
    <t>HAIDER</t>
  </si>
  <si>
    <t>Ekkehart</t>
  </si>
  <si>
    <t>HÄUSERER</t>
  </si>
  <si>
    <t>Rudolf</t>
  </si>
  <si>
    <t>Diana</t>
  </si>
  <si>
    <t>HOFLEHNER</t>
  </si>
  <si>
    <t>Karl Heinz</t>
  </si>
  <si>
    <t>HOHENEDER</t>
  </si>
  <si>
    <t>Stephan</t>
  </si>
  <si>
    <t>Reinhold</t>
  </si>
  <si>
    <t>Peter</t>
  </si>
  <si>
    <t>Johann</t>
  </si>
  <si>
    <t>KOLLER</t>
  </si>
  <si>
    <t>KOUYOUMJI</t>
  </si>
  <si>
    <t>Schaker</t>
  </si>
  <si>
    <t>KREPP</t>
  </si>
  <si>
    <t>Uwe</t>
  </si>
  <si>
    <t>KROISZ</t>
  </si>
  <si>
    <t>Edith</t>
  </si>
  <si>
    <t>Gerhard</t>
  </si>
  <si>
    <t>KUNZ</t>
  </si>
  <si>
    <t>Andreas</t>
  </si>
  <si>
    <t>LASINGER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</si>
  <si>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</si>
  <si>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</si>
  <si>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</si>
  <si>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</si>
  <si>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</si>
  <si>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</si>
  <si>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</si>
  <si>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</si>
  <si>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Josef</t>
  </si>
  <si>
    <t>PICHLER</t>
  </si>
  <si>
    <t>Heinrich</t>
  </si>
  <si>
    <t>Kurt</t>
  </si>
  <si>
    <t>PIRKLBAUER</t>
  </si>
  <si>
    <t>Gustav</t>
  </si>
  <si>
    <t>PREITSCHOPF</t>
  </si>
  <si>
    <t>REHSE</t>
  </si>
  <si>
    <t>SCHNEIDER</t>
  </si>
  <si>
    <t>Christian</t>
  </si>
  <si>
    <t>SCHRANGL</t>
  </si>
  <si>
    <t>Reinhard</t>
  </si>
  <si>
    <t>Heinz</t>
  </si>
  <si>
    <t>SCHÜTZ</t>
  </si>
  <si>
    <t>SOMMER</t>
  </si>
  <si>
    <t>SPIESBERGER</t>
  </si>
  <si>
    <t>Martin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</si>
  <si>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</si>
  <si>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</si>
  <si>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</si>
  <si>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</si>
  <si>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</si>
  <si>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</si>
  <si>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</si>
  <si>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</si>
  <si>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WEBINGER</t>
  </si>
  <si>
    <t>Horst</t>
  </si>
  <si>
    <t>WIESBAUER Ing.</t>
  </si>
  <si>
    <t>Klaus</t>
  </si>
  <si>
    <t>WIMMER</t>
  </si>
  <si>
    <t>ZAMBELLI</t>
  </si>
  <si>
    <t>Benito</t>
  </si>
  <si>
    <t>ZAUNER</t>
  </si>
  <si>
    <t>ZWICKL</t>
  </si>
  <si>
    <t>Gabriela</t>
  </si>
  <si>
    <t>Hans</t>
  </si>
  <si>
    <t>GESAMT</t>
  </si>
  <si>
    <t>Punkte CA</t>
  </si>
  <si>
    <t>02 PUNKTE für Besuch der Clubabende und sonstige Veranstaltungen laut Clubkalender</t>
  </si>
  <si>
    <t>05 PUNKTE für Besuch der Clubabende mit MR</t>
  </si>
  <si>
    <t>10 PUNKTE für Motorradteilnahme an Clubausfahrten und sonstigen motorsportlichen Bewerben</t>
  </si>
  <si>
    <t>MR Type</t>
  </si>
  <si>
    <t>100 PUNKTE für CA-Besuch mit dem Motorad</t>
  </si>
  <si>
    <t>001 PUNKT   für jeden gefahrenen Straßenkilometer</t>
  </si>
  <si>
    <t xml:space="preserve">300 PUNKTE für Motorradteilnahme an Clubausfahrten </t>
  </si>
  <si>
    <t>001 PUNKT   für jeden gefahrenen Straßenkilometer bei Clubausfahrten</t>
  </si>
  <si>
    <t>Punkte km</t>
  </si>
  <si>
    <t>Punkte Ausf.</t>
  </si>
  <si>
    <t>HD</t>
  </si>
  <si>
    <t>x</t>
  </si>
  <si>
    <t>Nachname</t>
  </si>
  <si>
    <t>Plazierung</t>
  </si>
  <si>
    <t>Yamaha FJR 1300</t>
  </si>
  <si>
    <t>BMW R 1200 GS</t>
  </si>
  <si>
    <t>BMW R 850 R</t>
  </si>
  <si>
    <t>Honda CBF 1000 F</t>
  </si>
  <si>
    <t>BMW R 1150 GS</t>
  </si>
  <si>
    <t>Moto Guzzi V 750 spez. Gespann</t>
  </si>
  <si>
    <t>Yamaha XT 500 A</t>
  </si>
  <si>
    <t>Buell XB 12</t>
  </si>
  <si>
    <t>BMW R 1150 GS Gespann</t>
  </si>
  <si>
    <t>Harley Davidson FXDS-CON</t>
  </si>
  <si>
    <t>Honda CBR 1000 RR</t>
  </si>
  <si>
    <t>Triumph Bonneville 800</t>
  </si>
  <si>
    <t xml:space="preserve">KTM 990 Adventure </t>
  </si>
  <si>
    <t>Ducati Hypermotard</t>
  </si>
  <si>
    <t>Honda VFR 800</t>
  </si>
  <si>
    <t>Gilera Saturno Bj.88</t>
  </si>
  <si>
    <t>&lt; keines &gt;</t>
  </si>
  <si>
    <t>Manuele</t>
  </si>
  <si>
    <t>FALKINGER</t>
  </si>
  <si>
    <t>HAASLER</t>
  </si>
  <si>
    <t>Olga</t>
  </si>
  <si>
    <t xml:space="preserve">SCHNEIDER </t>
  </si>
  <si>
    <t>WIESBAUER  Ing.</t>
  </si>
  <si>
    <t>SPIESBERGER Ing.</t>
  </si>
  <si>
    <t>PICHLER  Mag. Cpt.</t>
  </si>
  <si>
    <t>08 PUNKTE für Fahrtleiter bezw. Organisator von Motorsportlichen Bewerben</t>
  </si>
  <si>
    <t xml:space="preserve"> Schrangl Reini</t>
  </si>
  <si>
    <t>Generalversammlung</t>
  </si>
  <si>
    <t>Cagiva Raptor 650</t>
  </si>
  <si>
    <t>Honda CBR 1000 F SC24</t>
  </si>
  <si>
    <t xml:space="preserve"> </t>
  </si>
  <si>
    <t>PICHLER Mag.Cpt.</t>
  </si>
  <si>
    <t>PAST Mag.</t>
  </si>
  <si>
    <t>LIZENZMEISTERSCHAFT</t>
  </si>
  <si>
    <t>Punkte</t>
  </si>
  <si>
    <t>Triumph Tiger 1050</t>
  </si>
  <si>
    <t>HELMHART</t>
  </si>
  <si>
    <t>Joachim</t>
  </si>
  <si>
    <t>Suzuki DL 650 A V-Strom</t>
  </si>
  <si>
    <t xml:space="preserve">   Kegelabend</t>
  </si>
  <si>
    <t>Trial</t>
  </si>
  <si>
    <t>Slalom</t>
  </si>
  <si>
    <t>Rg.</t>
  </si>
  <si>
    <t>BMW 1200 R</t>
  </si>
  <si>
    <t xml:space="preserve"> Rg.</t>
  </si>
  <si>
    <t>Präsi-Hans &amp; Gabriela</t>
  </si>
  <si>
    <t xml:space="preserve">LIZENZSPORTWART  </t>
  </si>
  <si>
    <t>Biber Michael</t>
  </si>
  <si>
    <t>KTM RC8 R</t>
  </si>
  <si>
    <r>
      <rPr>
        <b/>
        <sz val="8"/>
        <color indexed="10"/>
        <rFont val="Arial"/>
        <family val="2"/>
      </rPr>
      <t>PUNKTEWERTUNG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-</t>
    </r>
    <r>
      <rPr>
        <sz val="8"/>
        <color indexed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 xml:space="preserve">TOURISTIKSPORTWART   Benito Zambelli   -  </t>
    </r>
    <r>
      <rPr>
        <b/>
        <sz val="8"/>
        <color indexed="8"/>
        <rFont val="Arial"/>
        <family val="2"/>
      </rPr>
      <t xml:space="preserve"> Homepage - Präsident  Zwickl Hans </t>
    </r>
  </si>
  <si>
    <t xml:space="preserve"> - Präsident  Zwickl Hans</t>
  </si>
  <si>
    <r>
      <rPr>
        <b/>
        <sz val="8"/>
        <color indexed="10"/>
        <rFont val="Arial"/>
        <family val="2"/>
      </rPr>
      <t>PUNKTEWERTUNG</t>
    </r>
    <r>
      <rPr>
        <sz val="8"/>
        <color indexed="8"/>
        <rFont val="Arial"/>
        <family val="2"/>
      </rPr>
      <t xml:space="preserve"> - </t>
    </r>
    <r>
      <rPr>
        <b/>
        <sz val="8"/>
        <color indexed="10"/>
        <rFont val="Arial"/>
        <family val="2"/>
      </rPr>
      <t xml:space="preserve">TOURISTIKSPORTWART  Benito Zambelli -  </t>
    </r>
    <r>
      <rPr>
        <b/>
        <sz val="8"/>
        <color indexed="8"/>
        <rFont val="Arial"/>
        <family val="2"/>
      </rPr>
      <t xml:space="preserve"> Homepage  </t>
    </r>
  </si>
  <si>
    <t>KTM Adventure 1190 R</t>
  </si>
  <si>
    <t>PACOLA Markus</t>
  </si>
  <si>
    <t>ERBLER Hubert</t>
  </si>
  <si>
    <t>Theresa</t>
  </si>
  <si>
    <t>MANDL</t>
  </si>
  <si>
    <t xml:space="preserve"> Südsteirische</t>
  </si>
  <si>
    <t xml:space="preserve">  Eine Woche</t>
  </si>
  <si>
    <t xml:space="preserve">KTM Adventure 1190 </t>
  </si>
  <si>
    <t>Kombi</t>
  </si>
  <si>
    <t>FISCHER Josef</t>
  </si>
  <si>
    <t>FISCHER JOSEF</t>
  </si>
  <si>
    <t>&lt;keines&gt;</t>
  </si>
  <si>
    <t>Gesamt</t>
  </si>
  <si>
    <t xml:space="preserve"> RANG</t>
  </si>
  <si>
    <t>GOLD</t>
  </si>
  <si>
    <t>SILBER</t>
  </si>
  <si>
    <t>BRONZE</t>
  </si>
  <si>
    <t>URAL Zarja Gespann 750 Bj.2013</t>
  </si>
  <si>
    <t>MZ 125 TS Bj1974</t>
  </si>
  <si>
    <t>BUTACO Alpina 350 Bj1978</t>
  </si>
  <si>
    <t>Royal Enfield Bullet 500</t>
  </si>
  <si>
    <t xml:space="preserve">KTM </t>
  </si>
  <si>
    <t>MV Agusta Brutale 800 Dragster</t>
  </si>
  <si>
    <t>KTM Super Duke</t>
  </si>
  <si>
    <t>Gold</t>
  </si>
  <si>
    <t>Silber</t>
  </si>
  <si>
    <t>Bronze</t>
  </si>
  <si>
    <t>KOUYOUMJI Schaker</t>
  </si>
  <si>
    <t>BAUER Walter</t>
  </si>
  <si>
    <t>FISCHER</t>
  </si>
  <si>
    <t>PAST Diana</t>
  </si>
  <si>
    <t>HOLZMÜLLER</t>
  </si>
  <si>
    <t>Alexander</t>
  </si>
  <si>
    <t>HOLZMÜLLER Alexander</t>
  </si>
  <si>
    <t>1.Trial-Alte Mühle</t>
  </si>
  <si>
    <t xml:space="preserve">  Rollsplitt Ausf.</t>
  </si>
  <si>
    <t>1.Trial/Geländesl</t>
  </si>
  <si>
    <t>Thomas</t>
  </si>
  <si>
    <t>HOHENEDER Thomas</t>
  </si>
  <si>
    <t>ZWICKL Hans</t>
  </si>
  <si>
    <t xml:space="preserve">STEHLIK </t>
  </si>
  <si>
    <t>Dominik</t>
  </si>
  <si>
    <t>STEHLIK</t>
  </si>
  <si>
    <t>STEHLIK Dominik</t>
  </si>
  <si>
    <t>Triumph SPRINT 1050 ST Bj.2005</t>
  </si>
  <si>
    <t>Yamaha FZ8-S-Fazer Bj. 2014</t>
  </si>
  <si>
    <t>Honda VFR 1200 F  Bj.2015</t>
  </si>
  <si>
    <t>Yamaha MT09  Racer Bj.2015</t>
  </si>
  <si>
    <t>ZAMBELLI Benito</t>
  </si>
  <si>
    <t>RÖSNER</t>
  </si>
  <si>
    <t>Manfred</t>
  </si>
  <si>
    <t>Herbst-Trial</t>
  </si>
  <si>
    <t>Trial-Wertungsmodus: 25/20/16/13/11/10/9/8/7//6/5/4/3/2/1</t>
  </si>
  <si>
    <t>Matchles  Gespann (Motor ne) Bj.1955</t>
  </si>
  <si>
    <t>SCHÜTZ Heinz</t>
  </si>
  <si>
    <t>Suzuki GSX-R 750</t>
  </si>
  <si>
    <t>Gesamtwertung</t>
  </si>
  <si>
    <t>Ergebnis</t>
  </si>
  <si>
    <t>Saison worm up</t>
  </si>
  <si>
    <t xml:space="preserve"> warm up</t>
  </si>
  <si>
    <t>Yamaha FJR 1300 A</t>
  </si>
  <si>
    <t>HOHENEDER Theresa</t>
  </si>
  <si>
    <t>BRIGLAUER  Dr.</t>
  </si>
  <si>
    <t>BRIGLAUER Dr. Christian</t>
  </si>
  <si>
    <t xml:space="preserve">Honda XT 250 </t>
  </si>
  <si>
    <t>BSA 650 Lightning</t>
  </si>
  <si>
    <t>AJS 16MS 350</t>
  </si>
  <si>
    <t>Moto Guzzi V7 Spezial</t>
  </si>
  <si>
    <t>RÖSNER Manfred</t>
  </si>
  <si>
    <t>Suzuki Intruder 1400VX51iLGesp.Bj90</t>
  </si>
  <si>
    <t>STEINER Hugo</t>
  </si>
  <si>
    <t>DOBLHOFER Ewald</t>
  </si>
  <si>
    <t xml:space="preserve">Triumph Tiger 800                             </t>
  </si>
  <si>
    <t xml:space="preserve">Honda SC45 VTR 1000 SP1             </t>
  </si>
  <si>
    <t xml:space="preserve">Honda RC31 HAWK 650 GT              </t>
  </si>
  <si>
    <t>KUBIAK</t>
  </si>
  <si>
    <t>Pablo</t>
  </si>
  <si>
    <t>KUBIAK Pablo</t>
  </si>
  <si>
    <t>BMW 1200GS Adventure</t>
  </si>
  <si>
    <t>HEINZ</t>
  </si>
  <si>
    <t>Christoph</t>
  </si>
  <si>
    <t xml:space="preserve"> Innviertel Ausf.</t>
  </si>
  <si>
    <t>MAIR</t>
  </si>
  <si>
    <t>Erwin</t>
  </si>
  <si>
    <t>MAIR Erwin</t>
  </si>
  <si>
    <t>KTM Adventure S Bj.2013</t>
  </si>
  <si>
    <t>KTM Adventure 1190</t>
  </si>
  <si>
    <t xml:space="preserve">  Rollsplitt Ausf</t>
  </si>
  <si>
    <t>Yamaha FZ1 Fazer</t>
  </si>
  <si>
    <t>KTM</t>
  </si>
  <si>
    <t>Triumph Trident T 750 V</t>
  </si>
  <si>
    <t>Suzuki GSX-S 1000   neu</t>
  </si>
  <si>
    <t>Aprilia Tuono R 1000</t>
  </si>
  <si>
    <t xml:space="preserve">  Südsteirische</t>
  </si>
  <si>
    <t xml:space="preserve">  Biber Michael</t>
  </si>
  <si>
    <t>Innviertel Ausfahrt</t>
  </si>
  <si>
    <t xml:space="preserve">  Weinstraße</t>
  </si>
  <si>
    <t xml:space="preserve">WIESBAUER  </t>
  </si>
  <si>
    <t>WIESBAUER Ewald</t>
  </si>
  <si>
    <t xml:space="preserve">WIESBAUER </t>
  </si>
  <si>
    <t>WIESBAUER</t>
  </si>
  <si>
    <t>Husqvarna 900r ABS</t>
  </si>
  <si>
    <t xml:space="preserve">KTM 620 </t>
  </si>
  <si>
    <t xml:space="preserve">Cagiva Supercity </t>
  </si>
  <si>
    <t>Suzuki V-Strom DL1000 Sport Enduro</t>
  </si>
  <si>
    <t>Yamaha FZ1 Fazer GT Bj.2013</t>
  </si>
  <si>
    <t>Kawasaki VERSYS 1000 Bj.2018</t>
  </si>
  <si>
    <t>STEINHUBER Christian</t>
  </si>
  <si>
    <t>KTM 990 Super Duke</t>
  </si>
  <si>
    <t>Yamaha TDR 250</t>
  </si>
  <si>
    <t>Honda  125 SH</t>
  </si>
  <si>
    <t>Triumph Street Triple 765</t>
  </si>
  <si>
    <t xml:space="preserve">    </t>
  </si>
  <si>
    <t>HLUPIC</t>
  </si>
  <si>
    <t>Drago</t>
  </si>
  <si>
    <t xml:space="preserve">  Südburgenland</t>
  </si>
  <si>
    <t>SCHMID Christian</t>
  </si>
  <si>
    <t xml:space="preserve">   Weinstraße</t>
  </si>
  <si>
    <t xml:space="preserve">SCHMID </t>
  </si>
  <si>
    <t>Weinh. Schmickl</t>
  </si>
  <si>
    <t xml:space="preserve"> Jahresrückblick</t>
  </si>
  <si>
    <t>HOFPOINTNER</t>
  </si>
  <si>
    <t>Robert</t>
  </si>
  <si>
    <t>HOFPOINTNER Robert</t>
  </si>
  <si>
    <t>Ducati Multistrada 1200S</t>
  </si>
  <si>
    <t>BMW 1200 GS</t>
  </si>
  <si>
    <t>HLUPIC Drago</t>
  </si>
  <si>
    <t xml:space="preserve">       2020 ENDSTAND</t>
  </si>
  <si>
    <t>16.November</t>
  </si>
  <si>
    <t xml:space="preserve">Norton 850 Commando </t>
  </si>
  <si>
    <t>Honda CB 450</t>
  </si>
  <si>
    <t>Jawa California 350</t>
  </si>
  <si>
    <t>gesamt km</t>
  </si>
  <si>
    <t>Husqvarna fe300 i   Mod.2020</t>
  </si>
  <si>
    <t>Aprila RSV4 RR</t>
  </si>
  <si>
    <t>BRANDTMAYR</t>
  </si>
  <si>
    <t>Suzuki GSXR 1000</t>
  </si>
  <si>
    <t>BRANDTMAYR Thomas</t>
  </si>
  <si>
    <t xml:space="preserve">    18. Trial</t>
  </si>
  <si>
    <t xml:space="preserve"> Ducati-Ausfahrt</t>
  </si>
  <si>
    <t xml:space="preserve">   Steiner Hugo</t>
  </si>
  <si>
    <t xml:space="preserve"> Honda-Ausfahrt</t>
  </si>
  <si>
    <t xml:space="preserve"> Präsi-Ausfahrt</t>
  </si>
  <si>
    <t xml:space="preserve"> Raggal/Marul</t>
  </si>
  <si>
    <t>Häuserer Rudolf</t>
  </si>
  <si>
    <t xml:space="preserve"> Häuserer Rudolf</t>
  </si>
  <si>
    <t>Suzuki-Ausfahrt</t>
  </si>
  <si>
    <t xml:space="preserve">      Drei Tage</t>
  </si>
  <si>
    <t xml:space="preserve">  Erbler Hubert</t>
  </si>
  <si>
    <t>Zwickl-Hans-Präsi</t>
  </si>
  <si>
    <t>17. Oktober</t>
  </si>
  <si>
    <t xml:space="preserve">    06.Dezember</t>
  </si>
  <si>
    <t xml:space="preserve">    18. April</t>
  </si>
  <si>
    <t xml:space="preserve"> Mühlviertel-Ausf.</t>
  </si>
  <si>
    <t>Honda-Ausfahrt</t>
  </si>
  <si>
    <t>Präsi - Ausfahrt</t>
  </si>
  <si>
    <t>Wiesbauer Gerh.</t>
  </si>
  <si>
    <t xml:space="preserve">     25. Juli</t>
  </si>
  <si>
    <t>Südburgenland</t>
  </si>
  <si>
    <t xml:space="preserve">    Drei Tage</t>
  </si>
  <si>
    <t xml:space="preserve">   Steiner Fritz</t>
  </si>
  <si>
    <t xml:space="preserve"> Wimmer Klaus</t>
  </si>
  <si>
    <t>WIESMAIR</t>
  </si>
  <si>
    <t>Wilhelm</t>
  </si>
  <si>
    <t>WÖRNTNER</t>
  </si>
  <si>
    <t xml:space="preserve">GUNACKER </t>
  </si>
  <si>
    <t>Nina</t>
  </si>
  <si>
    <t>GUNACKER Nina</t>
  </si>
  <si>
    <t>WIESMAIR Wilhelm</t>
  </si>
  <si>
    <t>WÖRNTNER Josef</t>
  </si>
  <si>
    <t xml:space="preserve">Honda CB 1000 R   </t>
  </si>
  <si>
    <t>KTM 1290 Super Duke R</t>
  </si>
  <si>
    <t>Aprillia-Pegaso 650          Gespann</t>
  </si>
  <si>
    <t xml:space="preserve"> Ebler Hubert</t>
  </si>
  <si>
    <t>HELMHART Joachim</t>
  </si>
  <si>
    <t>Moto Guzzi Breva 1200 ABS   6/2010</t>
  </si>
  <si>
    <t>Honda CBR500R ABS Bj2014</t>
  </si>
  <si>
    <t>BMW R Nine T/5</t>
  </si>
  <si>
    <t>Ducati-Ausfahrt</t>
  </si>
  <si>
    <t>BAUER Roland</t>
  </si>
  <si>
    <t>Honda CBR 900 RR</t>
  </si>
  <si>
    <t>BMW 900</t>
  </si>
  <si>
    <t>KREPP Uwe</t>
  </si>
  <si>
    <t xml:space="preserve">Triumph Daytona 765 </t>
  </si>
  <si>
    <r>
      <t xml:space="preserve">  </t>
    </r>
    <r>
      <rPr>
        <b/>
        <i/>
        <sz val="8"/>
        <color rgb="FFFF0000"/>
        <rFont val="Arial"/>
        <family val="2"/>
      </rPr>
      <t>ABGESAGT</t>
    </r>
    <r>
      <rPr>
        <b/>
        <sz val="8"/>
        <rFont val="Arial"/>
        <family val="2"/>
      </rPr>
      <t xml:space="preserve">  2020</t>
    </r>
  </si>
  <si>
    <r>
      <t xml:space="preserve">ABGESAGT </t>
    </r>
    <r>
      <rPr>
        <b/>
        <i/>
        <sz val="8"/>
        <rFont val="Arial"/>
        <family val="2"/>
      </rPr>
      <t>2020</t>
    </r>
  </si>
  <si>
    <t>KTM 1290 Super Duke GT</t>
  </si>
  <si>
    <t>BMW R1250 RS</t>
  </si>
  <si>
    <t xml:space="preserve">Jamaha XJ 6 </t>
  </si>
  <si>
    <t>Aprilia RSV</t>
  </si>
  <si>
    <t xml:space="preserve">KTM 1190 Adventure </t>
  </si>
  <si>
    <t xml:space="preserve">    24. April</t>
  </si>
  <si>
    <t xml:space="preserve">  ABGESAGT</t>
  </si>
  <si>
    <t xml:space="preserve">       15. Mai</t>
  </si>
  <si>
    <t>Ewald Doblhofer</t>
  </si>
  <si>
    <t xml:space="preserve">  Hugo Steiner</t>
  </si>
  <si>
    <t>Mühlviertel-Ausfahrt</t>
  </si>
  <si>
    <t xml:space="preserve">      29.Mai</t>
  </si>
  <si>
    <t xml:space="preserve">    19. Juni</t>
  </si>
  <si>
    <t xml:space="preserve">    10. Juli</t>
  </si>
  <si>
    <t>Gerh. Wiesbauer</t>
  </si>
  <si>
    <t>Mariazeller-Ausf</t>
  </si>
  <si>
    <t>Benito Zambelli</t>
  </si>
  <si>
    <t xml:space="preserve">    24. juli</t>
  </si>
  <si>
    <t>06.-08.August</t>
  </si>
  <si>
    <t>Chris. Schneider</t>
  </si>
  <si>
    <t xml:space="preserve"> 05.-12.Sept</t>
  </si>
  <si>
    <t>Rudolf Häuserer</t>
  </si>
  <si>
    <t>Ewald Wiesbauer</t>
  </si>
  <si>
    <t xml:space="preserve">   18. Sept.</t>
  </si>
  <si>
    <t>Joachim Helmhart</t>
  </si>
  <si>
    <t xml:space="preserve">  02.-03.Okt.</t>
  </si>
  <si>
    <t>Herbst-Ausfahrt</t>
  </si>
  <si>
    <t xml:space="preserve">    Uwe Krepp</t>
  </si>
  <si>
    <t xml:space="preserve">   Fritz Steiner</t>
  </si>
  <si>
    <t xml:space="preserve">  30. Oktober</t>
  </si>
  <si>
    <t>Weinhaus Schmickl</t>
  </si>
  <si>
    <t xml:space="preserve"> Herbst-Ausfahrt</t>
  </si>
  <si>
    <t xml:space="preserve">  17. Oktober</t>
  </si>
  <si>
    <t xml:space="preserve">     24. April</t>
  </si>
  <si>
    <t xml:space="preserve">     15. Mai</t>
  </si>
  <si>
    <t xml:space="preserve">     29. Mai</t>
  </si>
  <si>
    <t xml:space="preserve">     19. Juni</t>
  </si>
  <si>
    <t xml:space="preserve">      10. Juli</t>
  </si>
  <si>
    <t>Mariazeller-Ausf.</t>
  </si>
  <si>
    <t>Zambelli Benito</t>
  </si>
  <si>
    <t>Schneider Chris.</t>
  </si>
  <si>
    <t>05.-12.Sept.</t>
  </si>
  <si>
    <t>Wiesbauer Ewald</t>
  </si>
  <si>
    <t>18. September</t>
  </si>
  <si>
    <t>Helmhart Joachim</t>
  </si>
  <si>
    <t>02.-03. Oktober</t>
  </si>
  <si>
    <t xml:space="preserve">    Krepp Uwe</t>
  </si>
  <si>
    <t xml:space="preserve"> 16. Oktober</t>
  </si>
  <si>
    <t xml:space="preserve">  25. Sept.</t>
  </si>
  <si>
    <t xml:space="preserve"> &lt; keines &gt;</t>
  </si>
  <si>
    <t xml:space="preserve">Honda Afrika Twin </t>
  </si>
  <si>
    <t xml:space="preserve">MV Agusta Brutale </t>
  </si>
  <si>
    <t xml:space="preserve">Yamaha MT09  </t>
  </si>
  <si>
    <t>Teilnahme Oldtimertreffen</t>
  </si>
  <si>
    <t>1. Rang</t>
  </si>
  <si>
    <t>5. Rang</t>
  </si>
  <si>
    <t>4. Rang</t>
  </si>
  <si>
    <t>3. Rang</t>
  </si>
  <si>
    <t>2. Rang</t>
  </si>
  <si>
    <t>5.Rang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</si>
</sst>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4" tint="-0.249977111117893"/>
      <name val="Times New Roman"/>
      <family val="1"/>
    </font>
    <font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Bradley Hand ITC"/>
      <family val="4"/>
    </font>
    <font>
      <b/>
      <sz val="8"/>
      <color rgb="FFFF0000"/>
      <name val="Arial"/>
      <family val="2"/>
    </font>
    <font>
      <sz val="8"/>
      <color theme="3" tint="0.79998168889431442"/>
      <name val="Arial"/>
      <family val="2"/>
    </font>
    <font>
      <b/>
      <i/>
      <sz val="10"/>
      <color theme="6" tint="-0.499984740745262"/>
      <name val="Arial"/>
      <family val="2"/>
    </font>
    <font>
      <b/>
      <i/>
      <sz val="8"/>
      <color theme="6" tint="-0.499984740745262"/>
      <name val="Arial"/>
      <family val="2"/>
    </font>
    <font>
      <sz val="14"/>
      <color theme="1"/>
      <name val="Arial"/>
      <family val="2"/>
    </font>
    <font>
      <b/>
      <sz val="8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8" fillId="0" borderId="0" xfId="0" applyFont="1"/>
    <xf numFmtId="0" fontId="9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3" fontId="8" fillId="0" borderId="3" xfId="0" applyNumberFormat="1" applyFont="1" applyBorder="1"/>
    <xf numFmtId="3" fontId="8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0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13" fillId="2" borderId="1" xfId="0" applyFont="1" applyFill="1" applyBorder="1" applyAlignment="1">
      <alignment horizontal="left"/>
    </xf>
    <xf numFmtId="3" fontId="11" fillId="2" borderId="2" xfId="0" applyNumberFormat="1" applyFont="1" applyFill="1" applyBorder="1"/>
    <xf numFmtId="0" fontId="14" fillId="2" borderId="1" xfId="0" applyFont="1" applyFill="1" applyBorder="1" applyAlignment="1">
      <alignment horizontal="left"/>
    </xf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4" fillId="0" borderId="1" xfId="0" applyFont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/>
    </xf>
    <xf numFmtId="0" fontId="8" fillId="5" borderId="0" xfId="0" applyFont="1" applyFill="1"/>
    <xf numFmtId="0" fontId="8" fillId="3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6" borderId="0" xfId="0" applyFont="1" applyFill="1"/>
    <xf numFmtId="0" fontId="17" fillId="6" borderId="0" xfId="0" applyFont="1" applyFill="1"/>
    <xf numFmtId="0" fontId="4" fillId="6" borderId="0" xfId="0" applyFont="1" applyFill="1"/>
    <xf numFmtId="0" fontId="10" fillId="6" borderId="0" xfId="0" applyFont="1" applyFill="1"/>
    <xf numFmtId="0" fontId="3" fillId="5" borderId="0" xfId="0" applyFont="1" applyFill="1"/>
    <xf numFmtId="0" fontId="16" fillId="5" borderId="0" xfId="0" applyFont="1" applyFill="1"/>
    <xf numFmtId="0" fontId="10" fillId="0" borderId="0" xfId="0" applyFont="1"/>
    <xf numFmtId="0" fontId="17" fillId="0" borderId="0" xfId="0" applyFont="1"/>
    <xf numFmtId="0" fontId="11" fillId="0" borderId="0" xfId="0" applyFont="1"/>
    <xf numFmtId="0" fontId="8" fillId="7" borderId="2" xfId="0" applyFont="1" applyFill="1" applyBorder="1"/>
    <xf numFmtId="0" fontId="8" fillId="7" borderId="3" xfId="0" applyFont="1" applyFill="1" applyBorder="1"/>
    <xf numFmtId="0" fontId="8" fillId="8" borderId="0" xfId="0" applyFont="1" applyFill="1"/>
    <xf numFmtId="0" fontId="10" fillId="8" borderId="0" xfId="0" applyFont="1" applyFill="1"/>
    <xf numFmtId="0" fontId="8" fillId="0" borderId="11" xfId="0" applyFont="1" applyBorder="1"/>
    <xf numFmtId="0" fontId="3" fillId="0" borderId="11" xfId="0" applyFont="1" applyBorder="1"/>
    <xf numFmtId="0" fontId="18" fillId="6" borderId="0" xfId="0" applyFont="1" applyFill="1"/>
    <xf numFmtId="1" fontId="19" fillId="3" borderId="2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4" fillId="9" borderId="3" xfId="0" applyNumberFormat="1" applyFont="1" applyFill="1" applyBorder="1" applyAlignment="1">
      <alignment horizontal="center"/>
    </xf>
    <xf numFmtId="1" fontId="19" fillId="9" borderId="3" xfId="0" applyNumberFormat="1" applyFont="1" applyFill="1" applyBorder="1" applyAlignment="1">
      <alignment horizontal="center"/>
    </xf>
    <xf numFmtId="1" fontId="14" fillId="5" borderId="3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5" borderId="0" xfId="0" applyFont="1" applyFill="1" applyBorder="1"/>
    <xf numFmtId="1" fontId="8" fillId="0" borderId="0" xfId="0" applyNumberFormat="1" applyFont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49" fontId="10" fillId="5" borderId="4" xfId="0" applyNumberFormat="1" applyFont="1" applyFill="1" applyBorder="1" applyAlignment="1">
      <alignment horizontal="left"/>
    </xf>
    <xf numFmtId="0" fontId="17" fillId="5" borderId="0" xfId="0" applyFont="1" applyFill="1" applyBorder="1"/>
    <xf numFmtId="0" fontId="16" fillId="5" borderId="0" xfId="0" applyFont="1" applyFill="1" applyBorder="1"/>
    <xf numFmtId="0" fontId="3" fillId="5" borderId="0" xfId="0" applyFont="1" applyFill="1" applyBorder="1"/>
    <xf numFmtId="0" fontId="8" fillId="0" borderId="0" xfId="0" applyFont="1" applyBorder="1" applyAlignment="1">
      <alignment horizontal="center"/>
    </xf>
    <xf numFmtId="0" fontId="20" fillId="0" borderId="0" xfId="0" applyFont="1"/>
    <xf numFmtId="0" fontId="7" fillId="6" borderId="0" xfId="0" applyFont="1" applyFill="1"/>
    <xf numFmtId="0" fontId="21" fillId="8" borderId="0" xfId="0" applyFont="1" applyFill="1"/>
    <xf numFmtId="0" fontId="18" fillId="0" borderId="0" xfId="0" applyFont="1" applyBorder="1"/>
    <xf numFmtId="0" fontId="3" fillId="3" borderId="0" xfId="0" applyFont="1" applyFill="1"/>
    <xf numFmtId="0" fontId="0" fillId="5" borderId="0" xfId="0" applyFill="1"/>
    <xf numFmtId="0" fontId="22" fillId="0" borderId="0" xfId="0" applyFont="1" applyFill="1"/>
    <xf numFmtId="0" fontId="4" fillId="8" borderId="0" xfId="0" applyFont="1" applyFill="1"/>
    <xf numFmtId="0" fontId="3" fillId="3" borderId="3" xfId="0" applyFont="1" applyFill="1" applyBorder="1"/>
    <xf numFmtId="0" fontId="8" fillId="2" borderId="3" xfId="0" applyFont="1" applyFill="1" applyBorder="1"/>
    <xf numFmtId="0" fontId="8" fillId="0" borderId="5" xfId="0" applyFont="1" applyBorder="1"/>
    <xf numFmtId="0" fontId="8" fillId="0" borderId="6" xfId="0" applyFont="1" applyBorder="1"/>
    <xf numFmtId="3" fontId="11" fillId="2" borderId="3" xfId="0" applyNumberFormat="1" applyFont="1" applyFill="1" applyBorder="1"/>
    <xf numFmtId="1" fontId="8" fillId="0" borderId="3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3" fontId="11" fillId="2" borderId="5" xfId="0" applyNumberFormat="1" applyFont="1" applyFill="1" applyBorder="1"/>
    <xf numFmtId="3" fontId="11" fillId="2" borderId="9" xfId="0" applyNumberFormat="1" applyFont="1" applyFill="1" applyBorder="1"/>
    <xf numFmtId="0" fontId="8" fillId="2" borderId="6" xfId="0" applyFont="1" applyFill="1" applyBorder="1"/>
    <xf numFmtId="0" fontId="8" fillId="3" borderId="2" xfId="0" applyFont="1" applyFill="1" applyBorder="1"/>
    <xf numFmtId="49" fontId="10" fillId="3" borderId="4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8" fillId="3" borderId="3" xfId="0" applyFont="1" applyFill="1" applyBorder="1"/>
    <xf numFmtId="0" fontId="8" fillId="2" borderId="0" xfId="0" applyFont="1" applyFill="1" applyBorder="1"/>
    <xf numFmtId="3" fontId="8" fillId="0" borderId="0" xfId="0" applyNumberFormat="1" applyFont="1" applyBorder="1"/>
    <xf numFmtId="3" fontId="11" fillId="2" borderId="0" xfId="0" applyNumberFormat="1" applyFont="1" applyFill="1" applyBorder="1"/>
    <xf numFmtId="3" fontId="15" fillId="2" borderId="0" xfId="0" applyNumberFormat="1" applyFont="1" applyFill="1" applyBorder="1"/>
    <xf numFmtId="3" fontId="8" fillId="3" borderId="2" xfId="0" applyNumberFormat="1" applyFont="1" applyFill="1" applyBorder="1"/>
    <xf numFmtId="0" fontId="8" fillId="0" borderId="3" xfId="0" applyFont="1" applyFill="1" applyBorder="1"/>
    <xf numFmtId="3" fontId="3" fillId="0" borderId="0" xfId="0" applyNumberFormat="1" applyFont="1"/>
    <xf numFmtId="0" fontId="11" fillId="0" borderId="0" xfId="0" applyFont="1" applyBorder="1"/>
    <xf numFmtId="3" fontId="12" fillId="2" borderId="0" xfId="0" applyNumberFormat="1" applyFont="1" applyFill="1" applyBorder="1"/>
    <xf numFmtId="3" fontId="11" fillId="0" borderId="0" xfId="0" applyNumberFormat="1" applyFont="1" applyBorder="1"/>
    <xf numFmtId="0" fontId="11" fillId="3" borderId="0" xfId="0" applyFont="1" applyFill="1" applyBorder="1"/>
    <xf numFmtId="0" fontId="11" fillId="5" borderId="0" xfId="0" applyFont="1" applyFill="1" applyBorder="1"/>
    <xf numFmtId="3" fontId="3" fillId="0" borderId="0" xfId="0" applyNumberFormat="1" applyFont="1" applyBorder="1"/>
    <xf numFmtId="0" fontId="3" fillId="0" borderId="0" xfId="0" applyFont="1" applyBorder="1"/>
    <xf numFmtId="3" fontId="8" fillId="5" borderId="2" xfId="0" applyNumberFormat="1" applyFont="1" applyFill="1" applyBorder="1"/>
    <xf numFmtId="0" fontId="16" fillId="0" borderId="0" xfId="0" applyFont="1" applyBorder="1"/>
    <xf numFmtId="0" fontId="23" fillId="6" borderId="0" xfId="0" applyFont="1" applyFill="1"/>
    <xf numFmtId="0" fontId="21" fillId="6" borderId="0" xfId="0" applyFont="1" applyFill="1"/>
    <xf numFmtId="0" fontId="8" fillId="5" borderId="3" xfId="0" applyFont="1" applyFill="1" applyBorder="1" applyAlignment="1">
      <alignment horizontal="center"/>
    </xf>
    <xf numFmtId="3" fontId="8" fillId="5" borderId="0" xfId="0" applyNumberFormat="1" applyFont="1" applyFill="1" applyBorder="1"/>
    <xf numFmtId="0" fontId="8" fillId="0" borderId="12" xfId="0" applyFont="1" applyBorder="1"/>
    <xf numFmtId="0" fontId="8" fillId="5" borderId="13" xfId="0" applyFont="1" applyFill="1" applyBorder="1"/>
    <xf numFmtId="0" fontId="24" fillId="5" borderId="0" xfId="0" applyFont="1" applyFill="1" applyBorder="1"/>
    <xf numFmtId="3" fontId="8" fillId="3" borderId="3" xfId="0" applyNumberFormat="1" applyFont="1" applyFill="1" applyBorder="1"/>
    <xf numFmtId="3" fontId="8" fillId="3" borderId="8" xfId="0" applyNumberFormat="1" applyFont="1" applyFill="1" applyBorder="1"/>
    <xf numFmtId="3" fontId="8" fillId="3" borderId="0" xfId="0" applyNumberFormat="1" applyFont="1" applyFill="1" applyBorder="1"/>
    <xf numFmtId="14" fontId="8" fillId="5" borderId="0" xfId="0" applyNumberFormat="1" applyFont="1" applyFill="1"/>
    <xf numFmtId="0" fontId="8" fillId="10" borderId="0" xfId="0" applyFont="1" applyFill="1"/>
    <xf numFmtId="0" fontId="21" fillId="0" borderId="0" xfId="0" applyFont="1"/>
    <xf numFmtId="0" fontId="3" fillId="0" borderId="14" xfId="0" applyFont="1" applyBorder="1"/>
    <xf numFmtId="0" fontId="25" fillId="0" borderId="0" xfId="0" applyFont="1"/>
    <xf numFmtId="0" fontId="26" fillId="0" borderId="0" xfId="0" applyFont="1"/>
    <xf numFmtId="0" fontId="13" fillId="0" borderId="0" xfId="0" applyFont="1" applyBorder="1"/>
    <xf numFmtId="0" fontId="13" fillId="0" borderId="0" xfId="0" applyFont="1"/>
    <xf numFmtId="3" fontId="13" fillId="0" borderId="0" xfId="0" applyNumberFormat="1" applyFont="1"/>
    <xf numFmtId="0" fontId="21" fillId="5" borderId="0" xfId="0" applyFont="1" applyFill="1"/>
    <xf numFmtId="0" fontId="21" fillId="3" borderId="0" xfId="0" applyFont="1" applyFill="1"/>
    <xf numFmtId="3" fontId="8" fillId="5" borderId="10" xfId="0" applyNumberFormat="1" applyFont="1" applyFill="1" applyBorder="1"/>
    <xf numFmtId="3" fontId="8" fillId="0" borderId="8" xfId="0" applyNumberFormat="1" applyFont="1" applyBorder="1"/>
    <xf numFmtId="3" fontId="8" fillId="10" borderId="0" xfId="0" applyNumberFormat="1" applyFont="1" applyFill="1"/>
    <xf numFmtId="0" fontId="7" fillId="0" borderId="0" xfId="0" applyFont="1"/>
    <xf numFmtId="3" fontId="13" fillId="0" borderId="0" xfId="0" applyNumberFormat="1" applyFont="1" applyBorder="1"/>
    <xf numFmtId="0" fontId="8" fillId="10" borderId="3" xfId="0" applyFont="1" applyFill="1" applyBorder="1"/>
    <xf numFmtId="3" fontId="8" fillId="10" borderId="2" xfId="0" applyNumberFormat="1" applyFont="1" applyFill="1" applyBorder="1"/>
    <xf numFmtId="0" fontId="27" fillId="5" borderId="0" xfId="0" applyFont="1" applyFill="1"/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3" fontId="15" fillId="11" borderId="3" xfId="0" applyNumberFormat="1" applyFont="1" applyFill="1" applyBorder="1"/>
    <xf numFmtId="3" fontId="8" fillId="3" borderId="0" xfId="0" applyNumberFormat="1" applyFont="1" applyFill="1"/>
    <xf numFmtId="1" fontId="23" fillId="0" borderId="3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8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66FF"/>
      <color rgb="FFFF0066"/>
      <color rgb="FFEDC5DF"/>
      <color rgb="FFFF505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O142"/>
  <sheetViews>
    <sheetView tabSelected="1" zoomScaleNormal="100" workbookViewId="0">
      <pane ySplit="8" topLeftCell="A108" activePane="bottomLeft" state="frozenSplit"/>
      <selection pane="bottomLeft" activeCell="AO116" sqref="AO116"/>
    </sheetView>
  </sheetViews>
  <sheetFormatPr baseColWidth="10" defaultColWidth="19.28515625" defaultRowHeight="11.25" outlineLevelCol="1" x14ac:dyDescent="0.2"/>
  <cols>
    <col min="1" max="1" width="5.7109375" style="1" customWidth="1"/>
    <col min="2" max="2" width="0.140625" style="1" hidden="1" customWidth="1" outlineLevel="1"/>
    <col min="3" max="3" width="10.140625" style="1" hidden="1" customWidth="1" outlineLevel="1"/>
    <col min="4" max="4" width="22.140625" style="1" bestFit="1" customWidth="1" collapsed="1"/>
    <col min="5" max="5" width="25.28515625" style="1" customWidth="1"/>
    <col min="6" max="7" width="7.7109375" style="1" customWidth="1" outlineLevel="1"/>
    <col min="8" max="8" width="11.28515625" style="1" customWidth="1"/>
    <col min="9" max="20" width="4.7109375" style="1" hidden="1" customWidth="1" outlineLevel="1"/>
    <col min="21" max="21" width="10.140625" style="1" customWidth="1" collapsed="1"/>
    <col min="22" max="22" width="12.140625" style="1" hidden="1" customWidth="1" outlineLevel="1"/>
    <col min="23" max="23" width="11.85546875" style="1" hidden="1" customWidth="1" outlineLevel="1"/>
    <col min="24" max="24" width="12.5703125" style="1" hidden="1" customWidth="1" outlineLevel="1"/>
    <col min="25" max="25" width="11.42578125" style="1" hidden="1" customWidth="1" outlineLevel="1"/>
    <col min="26" max="26" width="12.28515625" style="1" hidden="1" customWidth="1" outlineLevel="1"/>
    <col min="27" max="27" width="11.5703125" style="1" hidden="1" customWidth="1" outlineLevel="1"/>
    <col min="28" max="28" width="11.7109375" style="1" hidden="1" customWidth="1" outlineLevel="1"/>
    <col min="29" max="29" width="12.28515625" style="1" hidden="1" customWidth="1" outlineLevel="1"/>
    <col min="30" max="30" width="11.140625" style="1" hidden="1" customWidth="1" outlineLevel="1"/>
    <col min="31" max="31" width="11.28515625" style="1" hidden="1" customWidth="1" outlineLevel="1"/>
    <col min="32" max="32" width="11.5703125" style="1" hidden="1" customWidth="1" outlineLevel="1"/>
    <col min="33" max="33" width="0.140625" style="1" hidden="1" customWidth="1" outlineLevel="1"/>
    <col min="34" max="35" width="12.140625" style="1" hidden="1" customWidth="1" outlineLevel="1"/>
    <col min="36" max="36" width="11.85546875" style="1" hidden="1" customWidth="1" outlineLevel="1"/>
    <col min="37" max="37" width="12.42578125" style="2" customWidth="1" collapsed="1"/>
    <col min="38" max="38" width="10" style="1" customWidth="1"/>
    <col min="39" max="39" width="9.28515625" style="3" bestFit="1" customWidth="1"/>
    <col min="40" max="16384" width="19.28515625" style="1"/>
  </cols>
  <sheetData>
    <row r="1" spans="1:41" x14ac:dyDescent="0.2">
      <c r="A1" s="1" t="s">
        <v>155</v>
      </c>
      <c r="H1" s="42" t="s">
        <v>154</v>
      </c>
      <c r="AM1" s="4"/>
    </row>
    <row r="2" spans="1:41" x14ac:dyDescent="0.2">
      <c r="A2" s="1" t="s">
        <v>95</v>
      </c>
      <c r="W2" s="40"/>
      <c r="Z2" s="31"/>
      <c r="AM2" s="4"/>
    </row>
    <row r="3" spans="1:41" x14ac:dyDescent="0.2">
      <c r="A3" s="1" t="s">
        <v>94</v>
      </c>
      <c r="W3" s="112"/>
      <c r="X3" s="110"/>
      <c r="Z3" s="31"/>
      <c r="AM3" s="4"/>
    </row>
    <row r="4" spans="1:41" x14ac:dyDescent="0.2">
      <c r="A4" s="1" t="s">
        <v>96</v>
      </c>
      <c r="E4" s="31"/>
      <c r="H4" s="31"/>
      <c r="U4" s="31"/>
      <c r="W4" s="119" t="s">
        <v>304</v>
      </c>
      <c r="X4" s="111"/>
      <c r="AA4" s="29"/>
      <c r="AB4" s="29"/>
      <c r="AC4" s="29" t="s">
        <v>303</v>
      </c>
      <c r="AD4" s="29"/>
      <c r="AE4" s="29" t="s">
        <v>162</v>
      </c>
      <c r="AF4" s="29"/>
      <c r="AG4" s="29"/>
      <c r="AH4" s="29" t="s">
        <v>249</v>
      </c>
      <c r="AI4" s="29"/>
      <c r="AJ4" s="29" t="s">
        <v>372</v>
      </c>
      <c r="AM4" s="4"/>
    </row>
    <row r="5" spans="1:41" x14ac:dyDescent="0.2">
      <c r="A5" s="1" t="s">
        <v>97</v>
      </c>
      <c r="F5" s="1">
        <v>2020</v>
      </c>
      <c r="G5" s="1">
        <v>2021</v>
      </c>
      <c r="V5" s="29" t="s">
        <v>243</v>
      </c>
      <c r="W5" s="29" t="s">
        <v>190</v>
      </c>
      <c r="X5" s="29" t="s">
        <v>352</v>
      </c>
      <c r="Y5" s="29" t="s">
        <v>297</v>
      </c>
      <c r="Z5" s="29" t="s">
        <v>298</v>
      </c>
      <c r="AA5" s="29" t="s">
        <v>237</v>
      </c>
      <c r="AB5" s="29" t="s">
        <v>357</v>
      </c>
      <c r="AC5" s="29" t="s">
        <v>271</v>
      </c>
      <c r="AD5" s="29" t="s">
        <v>302</v>
      </c>
      <c r="AE5" s="29" t="s">
        <v>299</v>
      </c>
      <c r="AF5" s="29" t="s">
        <v>334</v>
      </c>
      <c r="AG5" s="29"/>
      <c r="AH5" s="29" t="s">
        <v>273</v>
      </c>
      <c r="AI5" s="29" t="s">
        <v>373</v>
      </c>
      <c r="AJ5" s="29" t="s">
        <v>276</v>
      </c>
      <c r="AM5" s="4"/>
    </row>
    <row r="6" spans="1:41" x14ac:dyDescent="0.2">
      <c r="F6" s="117" t="s">
        <v>288</v>
      </c>
      <c r="G6" s="32" t="s">
        <v>288</v>
      </c>
      <c r="H6" s="31"/>
      <c r="V6" s="1" t="s">
        <v>366</v>
      </c>
      <c r="W6" s="1" t="s">
        <v>250</v>
      </c>
      <c r="X6" s="1" t="s">
        <v>351</v>
      </c>
      <c r="Y6" s="1" t="s">
        <v>350</v>
      </c>
      <c r="Z6" s="1" t="s">
        <v>305</v>
      </c>
      <c r="AA6" s="35" t="s">
        <v>356</v>
      </c>
      <c r="AB6" s="1" t="s">
        <v>358</v>
      </c>
      <c r="AC6" s="1" t="s">
        <v>301</v>
      </c>
      <c r="AD6" s="1" t="s">
        <v>361</v>
      </c>
      <c r="AE6" s="1" t="s">
        <v>363</v>
      </c>
      <c r="AF6" s="1" t="s">
        <v>364</v>
      </c>
      <c r="AH6" s="1" t="s">
        <v>366</v>
      </c>
      <c r="AI6" s="1" t="s">
        <v>369</v>
      </c>
      <c r="AJ6" s="1" t="s">
        <v>370</v>
      </c>
      <c r="AM6" s="4"/>
    </row>
    <row r="7" spans="1:41" ht="14.45" x14ac:dyDescent="0.3">
      <c r="F7" s="129">
        <v>214530</v>
      </c>
      <c r="G7" s="138">
        <v>252752</v>
      </c>
      <c r="V7" s="120"/>
      <c r="W7" s="118" t="s">
        <v>348</v>
      </c>
      <c r="Z7" s="29"/>
      <c r="AA7" s="29"/>
      <c r="AB7" s="41" t="s">
        <v>268</v>
      </c>
      <c r="AF7" s="31"/>
      <c r="AG7" s="31"/>
      <c r="AH7" s="125"/>
      <c r="AI7" s="125"/>
      <c r="AJ7" s="118"/>
      <c r="AM7" s="34"/>
      <c r="AO7" s="72"/>
    </row>
    <row r="8" spans="1:41" ht="12.95" customHeight="1" x14ac:dyDescent="0.2">
      <c r="A8" s="5" t="s">
        <v>100</v>
      </c>
      <c r="B8" s="5" t="s">
        <v>102</v>
      </c>
      <c r="C8" s="6" t="s">
        <v>1</v>
      </c>
      <c r="D8" s="17" t="s">
        <v>0</v>
      </c>
      <c r="E8" s="6" t="s">
        <v>93</v>
      </c>
      <c r="F8" s="6">
        <v>2020</v>
      </c>
      <c r="G8" s="6">
        <v>2021</v>
      </c>
      <c r="H8" s="19" t="s">
        <v>98</v>
      </c>
      <c r="I8" s="6">
        <v>11</v>
      </c>
      <c r="J8" s="6">
        <v>12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6">
        <v>6</v>
      </c>
      <c r="Q8" s="6">
        <v>7</v>
      </c>
      <c r="R8" s="6">
        <v>8</v>
      </c>
      <c r="S8" s="6">
        <v>9</v>
      </c>
      <c r="T8" s="6">
        <v>10</v>
      </c>
      <c r="U8" s="19" t="s">
        <v>89</v>
      </c>
      <c r="V8" s="7" t="s">
        <v>347</v>
      </c>
      <c r="W8" s="7" t="s">
        <v>294</v>
      </c>
      <c r="X8" s="7" t="s">
        <v>349</v>
      </c>
      <c r="Y8" s="7" t="s">
        <v>353</v>
      </c>
      <c r="Z8" s="7" t="s">
        <v>354</v>
      </c>
      <c r="AA8" s="7" t="s">
        <v>355</v>
      </c>
      <c r="AB8" s="7" t="s">
        <v>359</v>
      </c>
      <c r="AC8" s="7" t="s">
        <v>360</v>
      </c>
      <c r="AD8" s="7" t="s">
        <v>390</v>
      </c>
      <c r="AE8" s="7" t="s">
        <v>362</v>
      </c>
      <c r="AF8" s="7" t="s">
        <v>365</v>
      </c>
      <c r="AG8" s="7"/>
      <c r="AH8" s="7" t="s">
        <v>367</v>
      </c>
      <c r="AI8" s="7" t="s">
        <v>374</v>
      </c>
      <c r="AJ8" s="7" t="s">
        <v>306</v>
      </c>
      <c r="AK8" s="19" t="s">
        <v>99</v>
      </c>
      <c r="AL8" s="21" t="s">
        <v>88</v>
      </c>
      <c r="AM8" s="24" t="s">
        <v>103</v>
      </c>
    </row>
    <row r="9" spans="1:41" ht="12.95" customHeight="1" x14ac:dyDescent="0.2">
      <c r="A9" s="8" t="s">
        <v>101</v>
      </c>
      <c r="B9" s="9" t="s">
        <v>2</v>
      </c>
      <c r="C9" s="9" t="s">
        <v>3</v>
      </c>
      <c r="D9" s="18" t="str">
        <f>TRIM(CONCATENATE(B9, " ",C9))</f>
        <v>ABRAHAM Brigitte</v>
      </c>
      <c r="E9" s="9" t="s">
        <v>120</v>
      </c>
      <c r="F9" s="10" t="s">
        <v>120</v>
      </c>
      <c r="G9" s="135"/>
      <c r="H9" s="2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20">
        <f>IF(A9="x",SUM(I9:T9),0)</f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/>
      <c r="AH9" s="9">
        <v>0</v>
      </c>
      <c r="AI9" s="9">
        <v>0</v>
      </c>
      <c r="AJ9" s="9">
        <v>0</v>
      </c>
      <c r="AK9" s="20">
        <f>IF(A9="x",SUM(V9:AJ9),0)</f>
        <v>0</v>
      </c>
      <c r="AL9" s="23">
        <f>IF(A9="x",SUMIF(D:D,D9,H:H)+U9+AK9,0)</f>
        <v>0</v>
      </c>
      <c r="AM9" s="25" t="s">
        <v>180</v>
      </c>
    </row>
    <row r="10" spans="1:41" ht="12.95" customHeight="1" x14ac:dyDescent="0.2">
      <c r="A10" s="11" t="s">
        <v>101</v>
      </c>
      <c r="B10" s="12" t="s">
        <v>2</v>
      </c>
      <c r="C10" s="12" t="s">
        <v>4</v>
      </c>
      <c r="D10" s="18" t="str">
        <f>TRIM(CONCATENATE(B10, " ",C10))</f>
        <v>ABRAHAM Hannes</v>
      </c>
      <c r="E10" s="12" t="s">
        <v>120</v>
      </c>
      <c r="F10" s="10" t="s">
        <v>120</v>
      </c>
      <c r="G10" s="136"/>
      <c r="H10" s="20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20">
        <f>IF(A10="x",SUM(I10:T10),0)</f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/>
      <c r="AH10" s="12">
        <v>0</v>
      </c>
      <c r="AI10" s="12">
        <v>0</v>
      </c>
      <c r="AJ10" s="12">
        <v>0</v>
      </c>
      <c r="AK10" s="20">
        <f>IF(A10="x",SUM(V10:AJ10),0)</f>
        <v>0</v>
      </c>
      <c r="AL10" s="23">
        <f>IF(A10="x",SUMIF(D:D,D10,H:H)+U10+AK10,0)</f>
        <v>0</v>
      </c>
      <c r="AM10" s="54" t="s">
        <v>181</v>
      </c>
    </row>
    <row r="11" spans="1:41" ht="12.95" customHeight="1" x14ac:dyDescent="0.2">
      <c r="A11" s="11" t="s">
        <v>101</v>
      </c>
      <c r="B11" s="12" t="s">
        <v>5</v>
      </c>
      <c r="C11" s="12" t="s">
        <v>6</v>
      </c>
      <c r="D11" s="18" t="str">
        <f>TRIM(CONCATENATE(B11, " ",C11))</f>
        <v>ASPETSBERGER Karl</v>
      </c>
      <c r="E11" s="12" t="s">
        <v>106</v>
      </c>
      <c r="F11" s="104">
        <v>39708</v>
      </c>
      <c r="G11" s="94">
        <v>40126</v>
      </c>
      <c r="H11" s="20">
        <f t="shared" ref="H11:H17" si="0">IF(OR(F11="",G11=""),0,G11-F11)</f>
        <v>418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0">
        <f>IF(A11="x",SUM(I11:T11),0)</f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/>
      <c r="AH11" s="12">
        <v>0</v>
      </c>
      <c r="AI11" s="12">
        <v>0</v>
      </c>
      <c r="AJ11" s="12">
        <v>0</v>
      </c>
      <c r="AK11" s="20">
        <f>IF(A11="x",SUM(V11:AJ11),0)</f>
        <v>0</v>
      </c>
      <c r="AL11" s="23">
        <f>IF(A11="x",SUMIF(D:D,D11,H:H)+U11+AK11,0)</f>
        <v>418</v>
      </c>
      <c r="AM11" s="26" t="s">
        <v>182</v>
      </c>
    </row>
    <row r="12" spans="1:41" ht="12.95" customHeight="1" x14ac:dyDescent="0.2">
      <c r="A12" s="11" t="s">
        <v>101</v>
      </c>
      <c r="B12" s="12" t="s">
        <v>7</v>
      </c>
      <c r="C12" s="12" t="s">
        <v>8</v>
      </c>
      <c r="D12" s="18" t="str">
        <f>TRIM(CONCATENATE(B12, " ",C12))</f>
        <v>BAUER Roland</v>
      </c>
      <c r="E12" s="12" t="s">
        <v>105</v>
      </c>
      <c r="F12" s="104">
        <v>19375</v>
      </c>
      <c r="G12" s="94">
        <v>21954</v>
      </c>
      <c r="H12" s="20">
        <f t="shared" si="0"/>
        <v>2579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20">
        <f>IF(A12="x",SUM(I12:T12),0)</f>
        <v>0</v>
      </c>
      <c r="V12" s="12">
        <v>0</v>
      </c>
      <c r="W12" s="12">
        <v>0</v>
      </c>
      <c r="X12" s="12">
        <v>0</v>
      </c>
      <c r="Y12" s="12">
        <v>0</v>
      </c>
      <c r="Z12" s="12">
        <v>622</v>
      </c>
      <c r="AA12" s="12">
        <v>617</v>
      </c>
      <c r="AB12" s="12">
        <v>641</v>
      </c>
      <c r="AC12" s="12">
        <v>0</v>
      </c>
      <c r="AD12" s="12">
        <v>610</v>
      </c>
      <c r="AE12" s="12">
        <v>0</v>
      </c>
      <c r="AF12" s="12">
        <v>590</v>
      </c>
      <c r="AG12" s="12"/>
      <c r="AH12" s="12">
        <v>0</v>
      </c>
      <c r="AI12" s="12">
        <v>0</v>
      </c>
      <c r="AJ12" s="12">
        <v>0</v>
      </c>
      <c r="AK12" s="20">
        <f>IF(A12="x",SUM(V12:AJ12),0)</f>
        <v>3080</v>
      </c>
      <c r="AL12" s="23">
        <f>IF(A12="x",SUMIF(D:D,D12,H:H)+U12+AK12,0)</f>
        <v>6522</v>
      </c>
      <c r="AM12" s="27">
        <v>4</v>
      </c>
    </row>
    <row r="13" spans="1:41" ht="12.95" customHeight="1" x14ac:dyDescent="0.2">
      <c r="A13" s="11"/>
      <c r="B13" s="12"/>
      <c r="C13" s="12" t="s">
        <v>8</v>
      </c>
      <c r="D13" s="18" t="s">
        <v>335</v>
      </c>
      <c r="E13" s="12" t="s">
        <v>336</v>
      </c>
      <c r="F13" s="104">
        <v>28295</v>
      </c>
      <c r="G13" s="94">
        <v>29158</v>
      </c>
      <c r="H13" s="20">
        <f t="shared" si="0"/>
        <v>863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0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/>
      <c r="AH13" s="12">
        <v>0</v>
      </c>
      <c r="AI13" s="12">
        <v>0</v>
      </c>
      <c r="AJ13" s="12">
        <v>0</v>
      </c>
      <c r="AK13" s="20">
        <v>0</v>
      </c>
      <c r="AL13" s="23">
        <v>0</v>
      </c>
      <c r="AM13" s="27">
        <v>5</v>
      </c>
    </row>
    <row r="14" spans="1:41" ht="12.95" customHeight="1" x14ac:dyDescent="0.2">
      <c r="A14" s="11" t="s">
        <v>101</v>
      </c>
      <c r="B14" s="12" t="s">
        <v>7</v>
      </c>
      <c r="C14" s="12" t="s">
        <v>9</v>
      </c>
      <c r="D14" s="18" t="s">
        <v>184</v>
      </c>
      <c r="E14" s="12" t="s">
        <v>105</v>
      </c>
      <c r="F14" s="104">
        <v>51399</v>
      </c>
      <c r="G14" s="94">
        <v>54763</v>
      </c>
      <c r="H14" s="20">
        <f t="shared" si="0"/>
        <v>3364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0">
        <f>IF(A14="x",SUM(I14:T14),0)</f>
        <v>0</v>
      </c>
      <c r="V14" s="12">
        <v>0</v>
      </c>
      <c r="W14" s="12">
        <v>0</v>
      </c>
      <c r="X14" s="12">
        <v>0</v>
      </c>
      <c r="Y14" s="12">
        <v>0</v>
      </c>
      <c r="Z14" s="12">
        <v>622</v>
      </c>
      <c r="AA14" s="12">
        <v>617</v>
      </c>
      <c r="AB14" s="12">
        <v>641</v>
      </c>
      <c r="AC14" s="12">
        <v>0</v>
      </c>
      <c r="AD14" s="12">
        <v>0</v>
      </c>
      <c r="AE14" s="12">
        <v>0</v>
      </c>
      <c r="AF14" s="12">
        <v>0</v>
      </c>
      <c r="AG14" s="12"/>
      <c r="AH14" s="12">
        <v>0</v>
      </c>
      <c r="AI14" s="12">
        <v>0</v>
      </c>
      <c r="AJ14" s="12">
        <v>0</v>
      </c>
      <c r="AK14" s="20">
        <f>IF(A14="x",SUM(V14:AJ14),0)</f>
        <v>1880</v>
      </c>
      <c r="AL14" s="23">
        <f>IF(A14="x",SUMIF(D:D,D14,H:H)+U14+AK14,0)</f>
        <v>5244</v>
      </c>
      <c r="AM14" s="27">
        <v>6</v>
      </c>
      <c r="AN14" s="31"/>
    </row>
    <row r="15" spans="1:41" ht="12.95" customHeight="1" x14ac:dyDescent="0.2">
      <c r="A15" s="11"/>
      <c r="B15" s="12" t="s">
        <v>7</v>
      </c>
      <c r="C15" s="12" t="s">
        <v>9</v>
      </c>
      <c r="D15" s="18" t="s">
        <v>184</v>
      </c>
      <c r="E15" s="61" t="s">
        <v>220</v>
      </c>
      <c r="F15" s="104">
        <v>27519</v>
      </c>
      <c r="G15" s="94">
        <v>27519</v>
      </c>
      <c r="H15" s="20">
        <f t="shared" si="0"/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0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/>
      <c r="AH15" s="12">
        <v>0</v>
      </c>
      <c r="AI15" s="12">
        <v>0</v>
      </c>
      <c r="AJ15" s="12">
        <v>0</v>
      </c>
      <c r="AK15" s="20">
        <v>0</v>
      </c>
      <c r="AL15" s="23">
        <v>0</v>
      </c>
      <c r="AM15" s="27">
        <v>7</v>
      </c>
      <c r="AN15" s="31"/>
    </row>
    <row r="16" spans="1:41" ht="12.95" customHeight="1" x14ac:dyDescent="0.2">
      <c r="A16" s="11" t="s">
        <v>101</v>
      </c>
      <c r="B16" s="12" t="s">
        <v>10</v>
      </c>
      <c r="C16" s="12" t="s">
        <v>11</v>
      </c>
      <c r="D16" s="18" t="str">
        <f>TRIM(CONCATENATE(B16, " ",C16))</f>
        <v>BIBER Michael</v>
      </c>
      <c r="E16" s="12" t="s">
        <v>107</v>
      </c>
      <c r="F16" s="104">
        <v>49477</v>
      </c>
      <c r="G16" s="113">
        <v>51012</v>
      </c>
      <c r="H16" s="20">
        <f t="shared" si="0"/>
        <v>1535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0">
        <f>IF(A16="x",SUM(I16:T16),0)</f>
        <v>0</v>
      </c>
      <c r="V16" s="12">
        <v>0</v>
      </c>
      <c r="W16" s="12">
        <v>0</v>
      </c>
      <c r="X16" s="12">
        <v>0</v>
      </c>
      <c r="Y16" s="13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/>
      <c r="AH16" s="12">
        <v>0</v>
      </c>
      <c r="AI16" s="12">
        <v>0</v>
      </c>
      <c r="AJ16" s="12">
        <v>0</v>
      </c>
      <c r="AK16" s="20">
        <f>IF(A16="x",SUM(V16:AJ16),0)</f>
        <v>0</v>
      </c>
      <c r="AL16" s="23">
        <f>IF(A16="x",SUMIF(D:D,D16,H:H)+U16+AK16,0)</f>
        <v>1535</v>
      </c>
      <c r="AM16" s="27">
        <v>8</v>
      </c>
    </row>
    <row r="17" spans="1:39" ht="12.95" customHeight="1" x14ac:dyDescent="0.2">
      <c r="A17" s="11" t="s">
        <v>101</v>
      </c>
      <c r="B17" s="12"/>
      <c r="C17" s="12" t="s">
        <v>193</v>
      </c>
      <c r="D17" s="18" t="s">
        <v>293</v>
      </c>
      <c r="E17" s="61" t="s">
        <v>292</v>
      </c>
      <c r="F17" s="104">
        <v>38290</v>
      </c>
      <c r="G17" s="94"/>
      <c r="H17" s="20">
        <f t="shared" si="0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0">
        <f>IF(A17="x",SUM(I17:T17),0)</f>
        <v>0</v>
      </c>
      <c r="V17" s="12">
        <v>0</v>
      </c>
      <c r="W17" s="12">
        <v>0</v>
      </c>
      <c r="X17" s="12">
        <v>0</v>
      </c>
      <c r="Y17" s="13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/>
      <c r="AH17" s="12">
        <v>0</v>
      </c>
      <c r="AI17" s="12">
        <v>0</v>
      </c>
      <c r="AJ17" s="12">
        <v>0</v>
      </c>
      <c r="AK17" s="20">
        <f>IF(A17="x",SUM(V17:AJ17),0)</f>
        <v>0</v>
      </c>
      <c r="AL17" s="23">
        <f>IF(A17="x",SUMIF(D:D,D17,H:H)+U17+AK17,0)</f>
        <v>0</v>
      </c>
      <c r="AM17" s="27">
        <v>9</v>
      </c>
    </row>
    <row r="18" spans="1:39" ht="12.95" customHeight="1" x14ac:dyDescent="0.2">
      <c r="A18" s="11" t="s">
        <v>101</v>
      </c>
      <c r="B18" s="12" t="s">
        <v>10</v>
      </c>
      <c r="C18" s="12" t="s">
        <v>11</v>
      </c>
      <c r="D18" s="18" t="s">
        <v>219</v>
      </c>
      <c r="E18" s="12" t="s">
        <v>120</v>
      </c>
      <c r="F18" s="104" t="s">
        <v>120</v>
      </c>
      <c r="G18" s="135"/>
      <c r="H18" s="20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0">
        <f>IF(A18="x",SUM(I18:T18),0)</f>
        <v>0</v>
      </c>
      <c r="V18" s="12">
        <v>0</v>
      </c>
      <c r="W18" s="12">
        <v>0</v>
      </c>
      <c r="X18" s="12">
        <v>0</v>
      </c>
      <c r="Y18" s="13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/>
      <c r="AH18" s="12">
        <v>0</v>
      </c>
      <c r="AI18" s="12">
        <v>0</v>
      </c>
      <c r="AJ18" s="12">
        <v>0</v>
      </c>
      <c r="AK18" s="20">
        <f>IF(A18="x",SUM(V18:AJ18),0)</f>
        <v>0</v>
      </c>
      <c r="AL18" s="23">
        <f>IF(A18="x",SUMIF(D:D,D18,H:H)+U18+AK18,0)</f>
        <v>0</v>
      </c>
      <c r="AM18" s="27">
        <v>10</v>
      </c>
    </row>
    <row r="19" spans="1:39" ht="12.95" customHeight="1" x14ac:dyDescent="0.2">
      <c r="A19" s="11" t="s">
        <v>101</v>
      </c>
      <c r="B19" s="12" t="s">
        <v>12</v>
      </c>
      <c r="C19" s="12" t="s">
        <v>13</v>
      </c>
      <c r="D19" s="18" t="str">
        <f>TRIM(CONCATENATE(B19, " ",C19))</f>
        <v>DOBLHOFER Ewald</v>
      </c>
      <c r="E19" s="12" t="s">
        <v>202</v>
      </c>
      <c r="F19" s="104">
        <v>67560</v>
      </c>
      <c r="G19" s="113">
        <v>74859</v>
      </c>
      <c r="H19" s="20">
        <f>IF(OR(F19="",G19=""),0,G19-F19)</f>
        <v>7299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100</v>
      </c>
      <c r="T19" s="12">
        <v>0</v>
      </c>
      <c r="U19" s="20">
        <f>IF(A19="x",SUM(I19:T19),0)</f>
        <v>100</v>
      </c>
      <c r="V19" s="12">
        <v>712</v>
      </c>
      <c r="W19" s="12">
        <v>0</v>
      </c>
      <c r="X19" s="12">
        <v>655</v>
      </c>
      <c r="Y19" s="12">
        <v>730</v>
      </c>
      <c r="Z19" s="12">
        <v>622</v>
      </c>
      <c r="AA19" s="12">
        <v>617</v>
      </c>
      <c r="AB19" s="12">
        <v>641</v>
      </c>
      <c r="AC19" s="12">
        <v>1160</v>
      </c>
      <c r="AD19" s="12">
        <v>610</v>
      </c>
      <c r="AE19" s="12">
        <v>1220</v>
      </c>
      <c r="AF19" s="12">
        <v>590</v>
      </c>
      <c r="AG19" s="12"/>
      <c r="AH19" s="12">
        <v>985</v>
      </c>
      <c r="AI19" s="12">
        <v>572</v>
      </c>
      <c r="AJ19" s="12">
        <v>0</v>
      </c>
      <c r="AK19" s="20">
        <f>IF(A19="x",SUM(V19:AJ19),0)</f>
        <v>9114</v>
      </c>
      <c r="AL19" s="23">
        <f>IF(A19="x",SUMIF(D:D,D19,H:H)+U19+AK19,0)</f>
        <v>19767</v>
      </c>
      <c r="AM19" s="139" t="s">
        <v>401</v>
      </c>
    </row>
    <row r="20" spans="1:39" ht="12.95" customHeight="1" x14ac:dyDescent="0.2">
      <c r="A20" s="11"/>
      <c r="B20" s="12" t="s">
        <v>12</v>
      </c>
      <c r="C20" s="12" t="s">
        <v>13</v>
      </c>
      <c r="D20" s="18" t="s">
        <v>227</v>
      </c>
      <c r="E20" s="12" t="s">
        <v>114</v>
      </c>
      <c r="F20" s="104">
        <v>19637</v>
      </c>
      <c r="G20" s="94">
        <v>21462</v>
      </c>
      <c r="H20" s="20">
        <f>IF(OR(F20="",G20=""),0,G20-F20)</f>
        <v>1825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20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/>
      <c r="AH20" s="12">
        <v>0</v>
      </c>
      <c r="AI20" s="12">
        <v>0</v>
      </c>
      <c r="AJ20" s="12">
        <v>0</v>
      </c>
      <c r="AK20" s="20">
        <v>0</v>
      </c>
      <c r="AL20" s="23">
        <v>0</v>
      </c>
      <c r="AM20" s="27">
        <v>12</v>
      </c>
    </row>
    <row r="21" spans="1:39" ht="12.95" customHeight="1" x14ac:dyDescent="0.2">
      <c r="A21" s="11"/>
      <c r="B21" s="12" t="s">
        <v>12</v>
      </c>
      <c r="C21" s="12" t="s">
        <v>13</v>
      </c>
      <c r="D21" s="18" t="str">
        <f>TRIM(CONCATENATE(B21, " ",C21))</f>
        <v>DOBLHOFER Ewald</v>
      </c>
      <c r="E21" s="61" t="s">
        <v>326</v>
      </c>
      <c r="F21" s="104">
        <v>2947</v>
      </c>
      <c r="G21" s="94">
        <v>4376</v>
      </c>
      <c r="H21" s="20">
        <f>IF(OR(F21="",G21=""),0,G21-F21)</f>
        <v>1429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20">
        <f t="shared" ref="U21:U36" si="1">IF(A21="x",SUM(I21:T21),0)</f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/>
      <c r="AH21" s="12">
        <v>0</v>
      </c>
      <c r="AI21" s="12">
        <v>0</v>
      </c>
      <c r="AJ21" s="12">
        <v>0</v>
      </c>
      <c r="AK21" s="20">
        <f t="shared" ref="AK21:AK36" si="2">IF(A21="x",SUM(V21:AJ21),0)</f>
        <v>0</v>
      </c>
      <c r="AL21" s="23">
        <f t="shared" ref="AL21:AL36" si="3">IF(A21="x",SUMIF(D:D,D21,H:H)+U21+AK21,0)</f>
        <v>0</v>
      </c>
      <c r="AM21" s="27">
        <v>13</v>
      </c>
    </row>
    <row r="22" spans="1:39" ht="13.15" customHeight="1" x14ac:dyDescent="0.2">
      <c r="A22" s="11" t="s">
        <v>101</v>
      </c>
      <c r="B22" s="12" t="s">
        <v>14</v>
      </c>
      <c r="C22" s="12" t="s">
        <v>15</v>
      </c>
      <c r="D22" s="18" t="str">
        <f>TRIM(CONCATENATE(B22, " ",C22))</f>
        <v>DONNER Bernhard</v>
      </c>
      <c r="E22" s="12" t="s">
        <v>120</v>
      </c>
      <c r="F22" s="104" t="s">
        <v>120</v>
      </c>
      <c r="G22" s="136"/>
      <c r="H22" s="20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20">
        <f t="shared" si="1"/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/>
      <c r="AH22" s="12">
        <v>0</v>
      </c>
      <c r="AI22" s="12">
        <v>0</v>
      </c>
      <c r="AJ22" s="12">
        <v>0</v>
      </c>
      <c r="AK22" s="20">
        <f t="shared" si="2"/>
        <v>0</v>
      </c>
      <c r="AL22" s="23">
        <f t="shared" si="3"/>
        <v>0</v>
      </c>
      <c r="AM22" s="141">
        <v>14</v>
      </c>
    </row>
    <row r="23" spans="1:39" ht="12.95" customHeight="1" x14ac:dyDescent="0.2">
      <c r="A23" s="11" t="s">
        <v>101</v>
      </c>
      <c r="B23" s="12" t="s">
        <v>16</v>
      </c>
      <c r="C23" s="12" t="s">
        <v>17</v>
      </c>
      <c r="D23" s="18" t="str">
        <f>TRIM(CONCATENATE(B23, " ",C23))</f>
        <v>EGGERTSBERGER Helmut</v>
      </c>
      <c r="E23" s="61" t="s">
        <v>211</v>
      </c>
      <c r="F23" s="104">
        <v>11650</v>
      </c>
      <c r="G23" s="94">
        <v>15021</v>
      </c>
      <c r="H23" s="20">
        <f t="shared" ref="H23:H37" si="4">IF(OR(F23="",G23=""),0,G23-F23)</f>
        <v>3371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20">
        <f t="shared" si="1"/>
        <v>0</v>
      </c>
      <c r="V23" s="12">
        <v>712</v>
      </c>
      <c r="W23" s="12">
        <v>0</v>
      </c>
      <c r="X23" s="12">
        <v>0</v>
      </c>
      <c r="Y23" s="12">
        <v>0</v>
      </c>
      <c r="Z23" s="12">
        <v>622</v>
      </c>
      <c r="AA23" s="12">
        <v>617</v>
      </c>
      <c r="AB23" s="12">
        <v>0</v>
      </c>
      <c r="AC23" s="12">
        <v>0</v>
      </c>
      <c r="AD23" s="12">
        <v>0</v>
      </c>
      <c r="AE23" s="12">
        <v>0</v>
      </c>
      <c r="AF23" s="12">
        <v>590</v>
      </c>
      <c r="AG23" s="12"/>
      <c r="AH23" s="12">
        <v>985</v>
      </c>
      <c r="AI23" s="12">
        <v>0</v>
      </c>
      <c r="AJ23" s="12">
        <v>0</v>
      </c>
      <c r="AK23" s="20">
        <f t="shared" si="2"/>
        <v>3526</v>
      </c>
      <c r="AL23" s="23">
        <f t="shared" si="3"/>
        <v>6897</v>
      </c>
      <c r="AM23" s="27">
        <v>15</v>
      </c>
    </row>
    <row r="24" spans="1:39" ht="12.95" customHeight="1" x14ac:dyDescent="0.2">
      <c r="A24" s="11" t="s">
        <v>101</v>
      </c>
      <c r="B24" s="12" t="s">
        <v>18</v>
      </c>
      <c r="C24" s="12" t="s">
        <v>19</v>
      </c>
      <c r="D24" s="18" t="str">
        <f>TRIM(CONCATENATE(B24, " ",C24))</f>
        <v>ERBLER Hubert</v>
      </c>
      <c r="E24" s="12" t="s">
        <v>175</v>
      </c>
      <c r="F24" s="104">
        <v>11555</v>
      </c>
      <c r="G24" s="94">
        <v>13915</v>
      </c>
      <c r="H24" s="20">
        <f t="shared" si="4"/>
        <v>2360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100</v>
      </c>
      <c r="T24" s="12">
        <v>0</v>
      </c>
      <c r="U24" s="20">
        <f t="shared" si="1"/>
        <v>100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617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/>
      <c r="AH24" s="12">
        <v>0</v>
      </c>
      <c r="AI24" s="12">
        <v>0</v>
      </c>
      <c r="AJ24" s="12">
        <v>0</v>
      </c>
      <c r="AK24" s="20">
        <f t="shared" si="2"/>
        <v>617</v>
      </c>
      <c r="AL24" s="23">
        <f t="shared" si="3"/>
        <v>24745</v>
      </c>
      <c r="AM24" s="139" t="s">
        <v>396</v>
      </c>
    </row>
    <row r="25" spans="1:39" ht="12.95" customHeight="1" x14ac:dyDescent="0.2">
      <c r="A25" s="11"/>
      <c r="B25" s="12" t="s">
        <v>18</v>
      </c>
      <c r="C25" s="12" t="s">
        <v>19</v>
      </c>
      <c r="D25" s="18" t="s">
        <v>158</v>
      </c>
      <c r="E25" s="12" t="s">
        <v>221</v>
      </c>
      <c r="F25" s="104">
        <v>96873</v>
      </c>
      <c r="G25" s="94">
        <v>100101</v>
      </c>
      <c r="H25" s="20">
        <f t="shared" si="4"/>
        <v>3228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20">
        <f t="shared" si="1"/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/>
      <c r="AH25" s="12">
        <v>0</v>
      </c>
      <c r="AI25" s="12">
        <v>0</v>
      </c>
      <c r="AJ25" s="12">
        <v>0</v>
      </c>
      <c r="AK25" s="20">
        <f t="shared" si="2"/>
        <v>0</v>
      </c>
      <c r="AL25" s="23">
        <f t="shared" si="3"/>
        <v>0</v>
      </c>
      <c r="AM25" s="27">
        <v>17</v>
      </c>
    </row>
    <row r="26" spans="1:39" ht="12.95" customHeight="1" x14ac:dyDescent="0.2">
      <c r="A26" s="11"/>
      <c r="B26" s="12" t="s">
        <v>18</v>
      </c>
      <c r="C26" s="12" t="s">
        <v>19</v>
      </c>
      <c r="D26" s="18" t="str">
        <f>TRIM(CONCATENATE(B26, " ",C26))</f>
        <v>ERBLER Hubert</v>
      </c>
      <c r="E26" s="12" t="s">
        <v>285</v>
      </c>
      <c r="F26" s="104">
        <v>95742</v>
      </c>
      <c r="G26" s="113">
        <v>100113</v>
      </c>
      <c r="H26" s="20">
        <f t="shared" si="4"/>
        <v>4371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20">
        <f t="shared" si="1"/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/>
      <c r="AH26" s="12">
        <v>0</v>
      </c>
      <c r="AI26" s="12">
        <v>0</v>
      </c>
      <c r="AJ26" s="12">
        <v>0</v>
      </c>
      <c r="AK26" s="20">
        <f t="shared" si="2"/>
        <v>0</v>
      </c>
      <c r="AL26" s="23">
        <f t="shared" si="3"/>
        <v>0</v>
      </c>
      <c r="AM26" s="27">
        <v>18</v>
      </c>
    </row>
    <row r="27" spans="1:39" ht="12.95" customHeight="1" x14ac:dyDescent="0.2">
      <c r="A27" s="11"/>
      <c r="B27" s="12" t="s">
        <v>18</v>
      </c>
      <c r="C27" s="12" t="s">
        <v>19</v>
      </c>
      <c r="D27" s="18" t="str">
        <f>TRIM(CONCATENATE(B27, " ",C27))</f>
        <v>ERBLER Hubert</v>
      </c>
      <c r="E27" s="12" t="s">
        <v>286</v>
      </c>
      <c r="F27" s="104">
        <v>77612</v>
      </c>
      <c r="G27" s="94">
        <v>77920</v>
      </c>
      <c r="H27" s="20">
        <f t="shared" si="4"/>
        <v>308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0">
        <f t="shared" si="1"/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/>
      <c r="AH27" s="12">
        <v>0</v>
      </c>
      <c r="AI27" s="12">
        <v>0</v>
      </c>
      <c r="AJ27" s="12">
        <v>0</v>
      </c>
      <c r="AK27" s="20">
        <f t="shared" si="2"/>
        <v>0</v>
      </c>
      <c r="AL27" s="23">
        <f t="shared" si="3"/>
        <v>0</v>
      </c>
      <c r="AM27" s="27">
        <v>19</v>
      </c>
    </row>
    <row r="28" spans="1:39" ht="12.95" customHeight="1" x14ac:dyDescent="0.2">
      <c r="A28" s="11"/>
      <c r="B28" s="12" t="s">
        <v>18</v>
      </c>
      <c r="C28" s="12" t="s">
        <v>19</v>
      </c>
      <c r="D28" s="18" t="str">
        <f>TRIM(CONCATENATE(B28, " ",C28))</f>
        <v>ERBLER Hubert</v>
      </c>
      <c r="E28" s="12" t="s">
        <v>109</v>
      </c>
      <c r="F28" s="104">
        <v>54401</v>
      </c>
      <c r="G28" s="94">
        <v>54976</v>
      </c>
      <c r="H28" s="20">
        <f t="shared" si="4"/>
        <v>575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20">
        <f t="shared" si="1"/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/>
      <c r="AH28" s="12">
        <v>0</v>
      </c>
      <c r="AI28" s="12">
        <v>0</v>
      </c>
      <c r="AJ28" s="12">
        <v>0</v>
      </c>
      <c r="AK28" s="20">
        <f t="shared" si="2"/>
        <v>0</v>
      </c>
      <c r="AL28" s="23">
        <f t="shared" si="3"/>
        <v>0</v>
      </c>
      <c r="AM28" s="27">
        <v>20</v>
      </c>
    </row>
    <row r="29" spans="1:39" ht="12.95" customHeight="1" x14ac:dyDescent="0.2">
      <c r="A29" s="11"/>
      <c r="B29" s="12"/>
      <c r="C29" s="12" t="s">
        <v>19</v>
      </c>
      <c r="D29" s="18" t="s">
        <v>158</v>
      </c>
      <c r="E29" s="61" t="s">
        <v>328</v>
      </c>
      <c r="F29" s="104">
        <v>53402</v>
      </c>
      <c r="G29" s="94">
        <v>57782</v>
      </c>
      <c r="H29" s="20">
        <f t="shared" si="4"/>
        <v>4380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20">
        <f t="shared" si="1"/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/>
      <c r="AH29" s="12">
        <v>0</v>
      </c>
      <c r="AI29" s="12">
        <v>0</v>
      </c>
      <c r="AJ29" s="12">
        <v>0</v>
      </c>
      <c r="AK29" s="20">
        <f t="shared" si="2"/>
        <v>0</v>
      </c>
      <c r="AL29" s="23">
        <f t="shared" si="3"/>
        <v>0</v>
      </c>
      <c r="AM29" s="27">
        <v>21</v>
      </c>
    </row>
    <row r="30" spans="1:39" ht="12.95" customHeight="1" x14ac:dyDescent="0.2">
      <c r="A30" s="11"/>
      <c r="B30" s="12" t="s">
        <v>18</v>
      </c>
      <c r="C30" s="12" t="s">
        <v>19</v>
      </c>
      <c r="D30" s="76" t="str">
        <f>TRIM(CONCATENATE(B30, " ",C30))</f>
        <v>ERBLER Hubert</v>
      </c>
      <c r="E30" s="12" t="s">
        <v>115</v>
      </c>
      <c r="F30" s="104">
        <v>44300</v>
      </c>
      <c r="G30" s="94">
        <v>46111</v>
      </c>
      <c r="H30" s="20">
        <f t="shared" si="4"/>
        <v>1811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20">
        <f t="shared" si="1"/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9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/>
      <c r="AH30" s="12">
        <v>0</v>
      </c>
      <c r="AI30" s="12">
        <v>0</v>
      </c>
      <c r="AJ30" s="12">
        <v>0</v>
      </c>
      <c r="AK30" s="20">
        <f t="shared" si="2"/>
        <v>0</v>
      </c>
      <c r="AL30" s="23">
        <f t="shared" si="3"/>
        <v>0</v>
      </c>
      <c r="AM30" s="27">
        <v>22</v>
      </c>
    </row>
    <row r="31" spans="1:39" ht="12.95" customHeight="1" x14ac:dyDescent="0.2">
      <c r="A31" s="11"/>
      <c r="B31" s="12" t="s">
        <v>18</v>
      </c>
      <c r="C31" s="12" t="s">
        <v>19</v>
      </c>
      <c r="D31" s="18" t="s">
        <v>158</v>
      </c>
      <c r="E31" s="12" t="s">
        <v>287</v>
      </c>
      <c r="F31" s="104">
        <v>40929</v>
      </c>
      <c r="G31" s="113">
        <v>41290</v>
      </c>
      <c r="H31" s="20">
        <f t="shared" si="4"/>
        <v>361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0">
        <f t="shared" si="1"/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9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/>
      <c r="AH31" s="12">
        <v>0</v>
      </c>
      <c r="AI31" s="12">
        <v>0</v>
      </c>
      <c r="AJ31" s="12">
        <v>0</v>
      </c>
      <c r="AK31" s="20">
        <f t="shared" si="2"/>
        <v>0</v>
      </c>
      <c r="AL31" s="23">
        <f t="shared" si="3"/>
        <v>0</v>
      </c>
      <c r="AM31" s="27">
        <v>23</v>
      </c>
    </row>
    <row r="32" spans="1:39" ht="12.95" customHeight="1" x14ac:dyDescent="0.2">
      <c r="A32" s="11"/>
      <c r="B32" s="12" t="s">
        <v>18</v>
      </c>
      <c r="C32" s="12" t="s">
        <v>19</v>
      </c>
      <c r="D32" s="18" t="str">
        <f>TRIM(CONCATENATE(B32, " ",C32))</f>
        <v>ERBLER Hubert</v>
      </c>
      <c r="E32" s="12" t="s">
        <v>222</v>
      </c>
      <c r="F32" s="104">
        <v>20935</v>
      </c>
      <c r="G32" s="94">
        <v>21941</v>
      </c>
      <c r="H32" s="20">
        <f t="shared" si="4"/>
        <v>1006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20">
        <f t="shared" si="1"/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/>
      <c r="AH32" s="12">
        <v>0</v>
      </c>
      <c r="AI32" s="12">
        <v>0</v>
      </c>
      <c r="AJ32" s="12">
        <v>0</v>
      </c>
      <c r="AK32" s="20">
        <f t="shared" si="2"/>
        <v>0</v>
      </c>
      <c r="AL32" s="23">
        <f t="shared" si="3"/>
        <v>0</v>
      </c>
      <c r="AM32" s="27">
        <v>24</v>
      </c>
    </row>
    <row r="33" spans="1:40" ht="12.95" customHeight="1" x14ac:dyDescent="0.2">
      <c r="A33" s="11"/>
      <c r="B33" s="12" t="s">
        <v>18</v>
      </c>
      <c r="C33" s="12" t="s">
        <v>19</v>
      </c>
      <c r="D33" s="18" t="str">
        <f>TRIM(CONCATENATE(B33, " ",C33))</f>
        <v>ERBLER Hubert</v>
      </c>
      <c r="E33" s="12" t="s">
        <v>173</v>
      </c>
      <c r="F33" s="104">
        <v>20337</v>
      </c>
      <c r="G33" s="113">
        <v>21449</v>
      </c>
      <c r="H33" s="20">
        <f t="shared" si="4"/>
        <v>1112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20">
        <f t="shared" si="1"/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/>
      <c r="AH33" s="12">
        <v>0</v>
      </c>
      <c r="AI33" s="12">
        <v>0</v>
      </c>
      <c r="AJ33" s="12">
        <v>0</v>
      </c>
      <c r="AK33" s="20">
        <f t="shared" si="2"/>
        <v>0</v>
      </c>
      <c r="AL33" s="23">
        <f t="shared" si="3"/>
        <v>0</v>
      </c>
      <c r="AM33" s="27">
        <v>25</v>
      </c>
    </row>
    <row r="34" spans="1:40" ht="12.95" customHeight="1" x14ac:dyDescent="0.2">
      <c r="A34" s="11"/>
      <c r="B34" s="12" t="s">
        <v>18</v>
      </c>
      <c r="C34" s="12" t="s">
        <v>19</v>
      </c>
      <c r="D34" s="18" t="str">
        <f>TRIM(CONCATENATE(B34, " ",C34))</f>
        <v>ERBLER Hubert</v>
      </c>
      <c r="E34" s="12" t="s">
        <v>246</v>
      </c>
      <c r="F34" s="104">
        <v>19397</v>
      </c>
      <c r="G34" s="94">
        <v>19534</v>
      </c>
      <c r="H34" s="20">
        <f t="shared" si="4"/>
        <v>137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0">
        <f t="shared" si="1"/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/>
      <c r="AH34" s="12">
        <v>0</v>
      </c>
      <c r="AI34" s="12">
        <v>0</v>
      </c>
      <c r="AJ34" s="12">
        <v>0</v>
      </c>
      <c r="AK34" s="20">
        <f t="shared" si="2"/>
        <v>0</v>
      </c>
      <c r="AL34" s="23">
        <f t="shared" si="3"/>
        <v>0</v>
      </c>
      <c r="AM34" s="27">
        <v>26</v>
      </c>
    </row>
    <row r="35" spans="1:40" ht="12.95" customHeight="1" x14ac:dyDescent="0.2">
      <c r="A35" s="11"/>
      <c r="B35" s="12" t="s">
        <v>18</v>
      </c>
      <c r="C35" s="12" t="s">
        <v>19</v>
      </c>
      <c r="D35" s="18" t="str">
        <f>TRIM(CONCATENATE(B35, " ",C35))</f>
        <v>ERBLER Hubert</v>
      </c>
      <c r="E35" s="12" t="s">
        <v>174</v>
      </c>
      <c r="F35" s="104">
        <v>18597</v>
      </c>
      <c r="G35" s="94">
        <v>20616</v>
      </c>
      <c r="H35" s="20">
        <f t="shared" si="4"/>
        <v>2019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20">
        <f t="shared" si="1"/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/>
      <c r="AH35" s="12">
        <v>0</v>
      </c>
      <c r="AI35" s="12">
        <v>0</v>
      </c>
      <c r="AJ35" s="12">
        <v>0</v>
      </c>
      <c r="AK35" s="20">
        <f t="shared" si="2"/>
        <v>0</v>
      </c>
      <c r="AL35" s="23">
        <f t="shared" si="3"/>
        <v>0</v>
      </c>
      <c r="AM35" s="27">
        <v>27</v>
      </c>
    </row>
    <row r="36" spans="1:40" ht="12.95" customHeight="1" x14ac:dyDescent="0.2">
      <c r="A36" s="11"/>
      <c r="B36" s="12" t="s">
        <v>18</v>
      </c>
      <c r="C36" s="12" t="s">
        <v>19</v>
      </c>
      <c r="D36" s="18" t="str">
        <f>TRIM(CONCATENATE(B36, " ",C36))</f>
        <v>ERBLER Hubert</v>
      </c>
      <c r="E36" s="12" t="s">
        <v>176</v>
      </c>
      <c r="F36" s="104">
        <v>17434</v>
      </c>
      <c r="G36" s="113">
        <v>18439</v>
      </c>
      <c r="H36" s="20">
        <f t="shared" si="4"/>
        <v>1005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20">
        <f t="shared" si="1"/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/>
      <c r="AH36" s="12">
        <v>0</v>
      </c>
      <c r="AI36" s="12">
        <v>0</v>
      </c>
      <c r="AJ36" s="12">
        <v>0</v>
      </c>
      <c r="AK36" s="20">
        <f t="shared" si="2"/>
        <v>0</v>
      </c>
      <c r="AL36" s="23">
        <f t="shared" si="3"/>
        <v>0</v>
      </c>
      <c r="AM36" s="27">
        <v>28</v>
      </c>
    </row>
    <row r="37" spans="1:40" ht="12.95" customHeight="1" x14ac:dyDescent="0.2">
      <c r="A37" s="11"/>
      <c r="B37" s="12" t="s">
        <v>18</v>
      </c>
      <c r="C37" s="12" t="s">
        <v>19</v>
      </c>
      <c r="D37" s="18" t="s">
        <v>158</v>
      </c>
      <c r="E37" s="61" t="s">
        <v>223</v>
      </c>
      <c r="F37" s="104">
        <v>8659</v>
      </c>
      <c r="G37" s="94">
        <v>10014</v>
      </c>
      <c r="H37" s="20">
        <f t="shared" si="4"/>
        <v>1355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20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/>
      <c r="AH37" s="12">
        <v>0</v>
      </c>
      <c r="AI37" s="12">
        <v>0</v>
      </c>
      <c r="AJ37" s="12">
        <v>0</v>
      </c>
      <c r="AK37" s="20">
        <v>0</v>
      </c>
      <c r="AL37" s="23">
        <v>0</v>
      </c>
      <c r="AM37" s="27">
        <v>29</v>
      </c>
    </row>
    <row r="38" spans="1:40" ht="12.95" customHeight="1" x14ac:dyDescent="0.2">
      <c r="A38" s="11" t="s">
        <v>101</v>
      </c>
      <c r="B38" s="12" t="s">
        <v>122</v>
      </c>
      <c r="C38" s="12" t="s">
        <v>32</v>
      </c>
      <c r="D38" s="18" t="str">
        <f>TRIM(CONCATENATE(B38, " ",C38))</f>
        <v>FALKINGER Johann</v>
      </c>
      <c r="E38" s="12" t="s">
        <v>120</v>
      </c>
      <c r="F38" s="104" t="s">
        <v>120</v>
      </c>
      <c r="G38" s="135"/>
      <c r="H38" s="20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0">
        <f t="shared" ref="U38:U47" si="5">IF(A38="x",SUM(I38:T38),0)</f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/>
      <c r="AH38" s="12">
        <v>0</v>
      </c>
      <c r="AI38" s="12">
        <v>0</v>
      </c>
      <c r="AJ38" s="12">
        <v>0</v>
      </c>
      <c r="AK38" s="20">
        <f t="shared" ref="AK38:AK47" si="6">IF(A38="x",SUM(V38:AJ38),0)</f>
        <v>0</v>
      </c>
      <c r="AL38" s="23">
        <f t="shared" ref="AL38:AL47" si="7">IF(A38="x",SUMIF(D:D,D38,H:H)+U38+AK38,0)</f>
        <v>0</v>
      </c>
      <c r="AM38" s="27">
        <v>30</v>
      </c>
    </row>
    <row r="39" spans="1:40" ht="12.95" customHeight="1" x14ac:dyDescent="0.2">
      <c r="A39" s="11" t="s">
        <v>101</v>
      </c>
      <c r="B39" s="12" t="s">
        <v>185</v>
      </c>
      <c r="C39" s="12" t="s">
        <v>52</v>
      </c>
      <c r="D39" s="18" t="s">
        <v>166</v>
      </c>
      <c r="E39" s="61" t="s">
        <v>242</v>
      </c>
      <c r="F39" s="104">
        <v>21811</v>
      </c>
      <c r="G39" s="94">
        <v>25917</v>
      </c>
      <c r="H39" s="20">
        <f>IF(OR(F39="",G39=""),0,G39-F39)</f>
        <v>4106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0">
        <f t="shared" si="5"/>
        <v>0</v>
      </c>
      <c r="V39" s="12">
        <v>712</v>
      </c>
      <c r="W39" s="12">
        <v>0</v>
      </c>
      <c r="X39" s="12">
        <v>655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/>
      <c r="AH39" s="12">
        <v>0</v>
      </c>
      <c r="AI39" s="12">
        <v>572</v>
      </c>
      <c r="AJ39" s="12">
        <v>0</v>
      </c>
      <c r="AK39" s="20">
        <f t="shared" si="6"/>
        <v>1939</v>
      </c>
      <c r="AL39" s="23">
        <f t="shared" si="7"/>
        <v>6045</v>
      </c>
      <c r="AM39" s="27">
        <v>31</v>
      </c>
      <c r="AN39" s="31"/>
    </row>
    <row r="40" spans="1:40" ht="12.95" customHeight="1" x14ac:dyDescent="0.2">
      <c r="A40" s="11" t="s">
        <v>101</v>
      </c>
      <c r="B40" s="12"/>
      <c r="C40" s="12" t="s">
        <v>322</v>
      </c>
      <c r="D40" s="18" t="s">
        <v>323</v>
      </c>
      <c r="E40" s="61" t="s">
        <v>120</v>
      </c>
      <c r="F40" s="104" t="s">
        <v>120</v>
      </c>
      <c r="G40" s="135"/>
      <c r="H40" s="20">
        <f>IF(OR(F40="",G40=""),0,G40-F40)</f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0">
        <f t="shared" si="5"/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/>
      <c r="AH40" s="12">
        <v>0</v>
      </c>
      <c r="AI40" s="12">
        <v>0</v>
      </c>
      <c r="AJ40" s="12">
        <v>0</v>
      </c>
      <c r="AK40" s="20">
        <f t="shared" si="6"/>
        <v>0</v>
      </c>
      <c r="AL40" s="23">
        <f t="shared" si="7"/>
        <v>0</v>
      </c>
      <c r="AM40" s="27">
        <v>32</v>
      </c>
      <c r="AN40" s="31"/>
    </row>
    <row r="41" spans="1:40" ht="12.95" customHeight="1" x14ac:dyDescent="0.2">
      <c r="A41" s="11" t="s">
        <v>101</v>
      </c>
      <c r="B41" s="12" t="s">
        <v>123</v>
      </c>
      <c r="C41" s="12" t="s">
        <v>124</v>
      </c>
      <c r="D41" s="18" t="str">
        <f>TRIM(CONCATENATE(B41, " ",C41))</f>
        <v>HAASLER Olga</v>
      </c>
      <c r="E41" s="12" t="s">
        <v>120</v>
      </c>
      <c r="F41" s="10" t="s">
        <v>120</v>
      </c>
      <c r="G41" s="135"/>
      <c r="H41" s="20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0">
        <f t="shared" si="5"/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/>
      <c r="AH41" s="12">
        <v>0</v>
      </c>
      <c r="AI41" s="12">
        <v>0</v>
      </c>
      <c r="AJ41" s="12">
        <v>0</v>
      </c>
      <c r="AK41" s="20">
        <f t="shared" si="6"/>
        <v>0</v>
      </c>
      <c r="AL41" s="23">
        <f t="shared" si="7"/>
        <v>0</v>
      </c>
      <c r="AM41" s="27">
        <v>33</v>
      </c>
    </row>
    <row r="42" spans="1:40" ht="12.95" customHeight="1" x14ac:dyDescent="0.2">
      <c r="A42" s="11" t="s">
        <v>101</v>
      </c>
      <c r="B42" s="12" t="s">
        <v>21</v>
      </c>
      <c r="C42" s="12" t="s">
        <v>22</v>
      </c>
      <c r="D42" s="18" t="str">
        <f>TRIM(CONCATENATE(B42, " ",C42))</f>
        <v>HAIDER Ekkehart</v>
      </c>
      <c r="E42" s="12" t="s">
        <v>120</v>
      </c>
      <c r="F42" s="10" t="s">
        <v>120</v>
      </c>
      <c r="G42" s="135"/>
      <c r="H42" s="20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100</v>
      </c>
      <c r="T42" s="12">
        <v>0</v>
      </c>
      <c r="U42" s="20">
        <f t="shared" si="5"/>
        <v>100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/>
      <c r="AH42" s="12">
        <v>0</v>
      </c>
      <c r="AI42" s="12">
        <v>0</v>
      </c>
      <c r="AJ42" s="12">
        <v>0</v>
      </c>
      <c r="AK42" s="20">
        <f t="shared" si="6"/>
        <v>0</v>
      </c>
      <c r="AL42" s="23">
        <f t="shared" si="7"/>
        <v>100</v>
      </c>
      <c r="AM42" s="27">
        <v>34</v>
      </c>
    </row>
    <row r="43" spans="1:40" ht="12.95" customHeight="1" x14ac:dyDescent="0.2">
      <c r="A43" s="11" t="s">
        <v>101</v>
      </c>
      <c r="B43" s="12" t="s">
        <v>23</v>
      </c>
      <c r="C43" s="12" t="s">
        <v>24</v>
      </c>
      <c r="D43" s="18" t="str">
        <f>TRIM(CONCATENATE(B43, " ",C43))</f>
        <v>HÄUSERER Rudolf</v>
      </c>
      <c r="E43" s="12" t="s">
        <v>163</v>
      </c>
      <c r="F43" s="104">
        <v>41296</v>
      </c>
      <c r="G43" s="113">
        <v>44332</v>
      </c>
      <c r="H43" s="20">
        <f t="shared" ref="H43:H71" si="8">IF(OR(F43="",G43=""),0,G43-F43)</f>
        <v>3036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0">
        <f t="shared" si="5"/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1160</v>
      </c>
      <c r="AD43" s="12">
        <v>0</v>
      </c>
      <c r="AE43" s="12">
        <v>1220</v>
      </c>
      <c r="AF43" s="12">
        <v>0</v>
      </c>
      <c r="AG43" s="12"/>
      <c r="AH43" s="12">
        <v>0</v>
      </c>
      <c r="AI43" s="12">
        <v>0</v>
      </c>
      <c r="AJ43" s="12">
        <v>0</v>
      </c>
      <c r="AK43" s="20">
        <f t="shared" si="6"/>
        <v>2380</v>
      </c>
      <c r="AL43" s="23">
        <f t="shared" si="7"/>
        <v>5416</v>
      </c>
      <c r="AM43" s="27">
        <v>35</v>
      </c>
    </row>
    <row r="44" spans="1:40" ht="12.95" customHeight="1" x14ac:dyDescent="0.2">
      <c r="A44" s="11" t="s">
        <v>101</v>
      </c>
      <c r="B44" s="12" t="s">
        <v>235</v>
      </c>
      <c r="C44" s="12" t="s">
        <v>236</v>
      </c>
      <c r="D44" s="18" t="str">
        <f>TRIM(CONCATENATE(B44, " ",C44))</f>
        <v>HEINZ Christoph</v>
      </c>
      <c r="E44" s="12" t="s">
        <v>248</v>
      </c>
      <c r="F44" s="104">
        <v>48703</v>
      </c>
      <c r="G44" s="113"/>
      <c r="H44" s="20">
        <f t="shared" si="8"/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20">
        <f t="shared" si="5"/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/>
      <c r="AH44" s="12">
        <v>0</v>
      </c>
      <c r="AI44" s="12">
        <v>0</v>
      </c>
      <c r="AJ44" s="12">
        <v>0</v>
      </c>
      <c r="AK44" s="20">
        <f t="shared" si="6"/>
        <v>0</v>
      </c>
      <c r="AL44" s="23">
        <f t="shared" si="7"/>
        <v>0</v>
      </c>
      <c r="AM44" s="27">
        <v>36</v>
      </c>
    </row>
    <row r="45" spans="1:40" ht="12.95" customHeight="1" x14ac:dyDescent="0.2">
      <c r="A45" s="11" t="s">
        <v>101</v>
      </c>
      <c r="B45" s="12" t="s">
        <v>140</v>
      </c>
      <c r="C45" s="12" t="s">
        <v>141</v>
      </c>
      <c r="D45" s="18" t="str">
        <f>TRIM(CONCATENATE(B45, " ",C45))</f>
        <v>HELMHART Joachim</v>
      </c>
      <c r="E45" s="12" t="s">
        <v>142</v>
      </c>
      <c r="F45" s="104">
        <v>93032</v>
      </c>
      <c r="G45" s="113">
        <v>95592</v>
      </c>
      <c r="H45" s="20">
        <f t="shared" si="8"/>
        <v>2560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100</v>
      </c>
      <c r="T45" s="12">
        <v>100</v>
      </c>
      <c r="U45" s="20">
        <f t="shared" si="5"/>
        <v>200</v>
      </c>
      <c r="V45" s="12">
        <v>712</v>
      </c>
      <c r="W45" s="12">
        <v>0</v>
      </c>
      <c r="X45" s="12">
        <v>655</v>
      </c>
      <c r="Y45" s="13">
        <v>730</v>
      </c>
      <c r="Z45" s="12">
        <v>622</v>
      </c>
      <c r="AA45" s="12">
        <v>617</v>
      </c>
      <c r="AB45" s="12">
        <v>641</v>
      </c>
      <c r="AC45" s="12">
        <v>1160</v>
      </c>
      <c r="AD45" s="12">
        <v>610</v>
      </c>
      <c r="AE45" s="12">
        <v>1220</v>
      </c>
      <c r="AF45" s="12">
        <v>590</v>
      </c>
      <c r="AG45" s="12"/>
      <c r="AH45" s="12">
        <v>985</v>
      </c>
      <c r="AI45" s="12">
        <v>572</v>
      </c>
      <c r="AJ45" s="12">
        <v>0</v>
      </c>
      <c r="AK45" s="20">
        <f t="shared" si="6"/>
        <v>9114</v>
      </c>
      <c r="AL45" s="23">
        <f t="shared" si="7"/>
        <v>22186</v>
      </c>
      <c r="AM45" s="139" t="s">
        <v>399</v>
      </c>
    </row>
    <row r="46" spans="1:40" ht="12.95" customHeight="1" x14ac:dyDescent="0.2">
      <c r="A46" s="11"/>
      <c r="B46" s="12"/>
      <c r="C46" s="12" t="s">
        <v>141</v>
      </c>
      <c r="D46" s="18" t="s">
        <v>330</v>
      </c>
      <c r="E46" s="61" t="s">
        <v>331</v>
      </c>
      <c r="F46" s="104">
        <v>28911</v>
      </c>
      <c r="G46" s="94">
        <v>39223</v>
      </c>
      <c r="H46" s="20">
        <f t="shared" si="8"/>
        <v>10312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0">
        <f t="shared" si="5"/>
        <v>0</v>
      </c>
      <c r="V46" s="12">
        <v>0</v>
      </c>
      <c r="W46" s="12">
        <v>0</v>
      </c>
      <c r="X46" s="12">
        <v>0</v>
      </c>
      <c r="Y46" s="13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/>
      <c r="AH46" s="12">
        <v>0</v>
      </c>
      <c r="AI46" s="12">
        <v>0</v>
      </c>
      <c r="AJ46" s="12">
        <v>0</v>
      </c>
      <c r="AK46" s="20">
        <f t="shared" si="6"/>
        <v>0</v>
      </c>
      <c r="AL46" s="23">
        <f t="shared" si="7"/>
        <v>0</v>
      </c>
      <c r="AM46" s="27">
        <v>38</v>
      </c>
    </row>
    <row r="47" spans="1:40" ht="12.95" customHeight="1" x14ac:dyDescent="0.2">
      <c r="A47" s="11" t="s">
        <v>101</v>
      </c>
      <c r="B47" s="12"/>
      <c r="C47" s="12" t="s">
        <v>270</v>
      </c>
      <c r="D47" s="18" t="s">
        <v>282</v>
      </c>
      <c r="E47" s="12" t="s">
        <v>281</v>
      </c>
      <c r="F47" s="104">
        <v>31924</v>
      </c>
      <c r="G47" s="94">
        <v>40731</v>
      </c>
      <c r="H47" s="20">
        <f t="shared" si="8"/>
        <v>8807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0">
        <f t="shared" si="5"/>
        <v>0</v>
      </c>
      <c r="V47" s="12">
        <v>0</v>
      </c>
      <c r="W47" s="12">
        <v>0</v>
      </c>
      <c r="X47" s="12">
        <v>655</v>
      </c>
      <c r="Y47" s="13">
        <v>730</v>
      </c>
      <c r="Z47" s="12">
        <v>622</v>
      </c>
      <c r="AA47" s="12">
        <v>617</v>
      </c>
      <c r="AB47" s="12">
        <v>641</v>
      </c>
      <c r="AC47" s="12">
        <v>0</v>
      </c>
      <c r="AD47" s="12">
        <v>610</v>
      </c>
      <c r="AE47" s="12">
        <v>1220</v>
      </c>
      <c r="AF47" s="12">
        <v>590</v>
      </c>
      <c r="AG47" s="12"/>
      <c r="AH47" s="12">
        <v>985</v>
      </c>
      <c r="AI47" s="12">
        <v>572</v>
      </c>
      <c r="AJ47" s="12">
        <v>0</v>
      </c>
      <c r="AK47" s="20">
        <f t="shared" si="6"/>
        <v>7242</v>
      </c>
      <c r="AL47" s="23">
        <f t="shared" si="7"/>
        <v>19733</v>
      </c>
      <c r="AM47" s="27">
        <v>39</v>
      </c>
    </row>
    <row r="48" spans="1:40" ht="12.95" customHeight="1" x14ac:dyDescent="0.2">
      <c r="A48" s="11"/>
      <c r="B48" s="12"/>
      <c r="C48" s="12"/>
      <c r="D48" s="18" t="s">
        <v>282</v>
      </c>
      <c r="E48" s="12" t="s">
        <v>336</v>
      </c>
      <c r="F48" s="104">
        <v>37533</v>
      </c>
      <c r="G48" s="94">
        <v>41217</v>
      </c>
      <c r="H48" s="20">
        <f t="shared" si="8"/>
        <v>3684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0">
        <v>0</v>
      </c>
      <c r="V48" s="12"/>
      <c r="W48" s="12"/>
      <c r="X48" s="12"/>
      <c r="Y48" s="13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0">
        <v>0</v>
      </c>
      <c r="AL48" s="23">
        <v>0</v>
      </c>
      <c r="AM48" s="27">
        <v>40</v>
      </c>
    </row>
    <row r="49" spans="1:39" ht="12.95" customHeight="1" x14ac:dyDescent="0.2">
      <c r="A49" s="11" t="s">
        <v>101</v>
      </c>
      <c r="B49" s="12" t="s">
        <v>26</v>
      </c>
      <c r="C49" s="12" t="s">
        <v>27</v>
      </c>
      <c r="D49" s="18" t="str">
        <f>TRIM(CONCATENATE(B49, " ",C49))</f>
        <v>HOFLEHNER Karl Heinz</v>
      </c>
      <c r="E49" s="12" t="s">
        <v>147</v>
      </c>
      <c r="F49" s="104">
        <v>50615</v>
      </c>
      <c r="G49" s="94">
        <v>54486</v>
      </c>
      <c r="H49" s="20">
        <f t="shared" si="8"/>
        <v>3871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20">
        <f t="shared" ref="U49:U61" si="9">IF(A49="x",SUM(I49:T49),0)</f>
        <v>0</v>
      </c>
      <c r="V49" s="12">
        <v>0</v>
      </c>
      <c r="W49" s="12">
        <v>0</v>
      </c>
      <c r="X49" s="12">
        <v>0</v>
      </c>
      <c r="Y49" s="13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/>
      <c r="AH49" s="12">
        <v>0</v>
      </c>
      <c r="AI49" s="12">
        <v>0</v>
      </c>
      <c r="AJ49" s="12">
        <v>0</v>
      </c>
      <c r="AK49" s="20">
        <f t="shared" ref="AK49:AK61" si="10">IF(A49="x",SUM(V49:AJ49),0)</f>
        <v>0</v>
      </c>
      <c r="AL49" s="23">
        <f t="shared" ref="AL49:AL61" si="11">IF(A49="x",SUMIF(D:D,D49,H:H)+U49+AK49,0)</f>
        <v>8162</v>
      </c>
      <c r="AM49" s="27">
        <v>41</v>
      </c>
    </row>
    <row r="50" spans="1:39" ht="12.95" customHeight="1" x14ac:dyDescent="0.2">
      <c r="A50" s="11"/>
      <c r="B50" s="12" t="s">
        <v>26</v>
      </c>
      <c r="C50" s="12" t="s">
        <v>27</v>
      </c>
      <c r="D50" s="18" t="str">
        <f>TRIM(CONCATENATE(B50, " ",C50))</f>
        <v>HOFLEHNER Karl Heinz</v>
      </c>
      <c r="E50" s="12" t="s">
        <v>133</v>
      </c>
      <c r="F50" s="104">
        <v>180092</v>
      </c>
      <c r="G50" s="94">
        <v>184383</v>
      </c>
      <c r="H50" s="20">
        <f t="shared" si="8"/>
        <v>4291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20">
        <f t="shared" si="9"/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/>
      <c r="AH50" s="12">
        <v>0</v>
      </c>
      <c r="AI50" s="12">
        <v>0</v>
      </c>
      <c r="AJ50" s="12">
        <v>0</v>
      </c>
      <c r="AK50" s="20">
        <f t="shared" si="10"/>
        <v>0</v>
      </c>
      <c r="AL50" s="23">
        <f t="shared" si="11"/>
        <v>0</v>
      </c>
      <c r="AM50" s="27">
        <v>42</v>
      </c>
    </row>
    <row r="51" spans="1:39" ht="12.95" customHeight="1" x14ac:dyDescent="0.2">
      <c r="A51" s="11" t="s">
        <v>101</v>
      </c>
      <c r="B51" s="12"/>
      <c r="C51" s="12" t="s">
        <v>278</v>
      </c>
      <c r="D51" s="18" t="s">
        <v>279</v>
      </c>
      <c r="E51" s="132" t="s">
        <v>343</v>
      </c>
      <c r="F51" s="133">
        <v>1575</v>
      </c>
      <c r="G51" s="94">
        <v>7805</v>
      </c>
      <c r="H51" s="20">
        <f t="shared" si="8"/>
        <v>6230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20">
        <f t="shared" si="9"/>
        <v>0</v>
      </c>
      <c r="V51" s="12">
        <v>712</v>
      </c>
      <c r="W51" s="12">
        <v>0</v>
      </c>
      <c r="X51" s="12">
        <v>0</v>
      </c>
      <c r="Y51" s="12">
        <v>730</v>
      </c>
      <c r="Z51" s="12">
        <v>622</v>
      </c>
      <c r="AA51" s="12">
        <v>617</v>
      </c>
      <c r="AB51" s="12">
        <v>641</v>
      </c>
      <c r="AC51" s="12">
        <v>0</v>
      </c>
      <c r="AD51" s="12">
        <v>610</v>
      </c>
      <c r="AE51" s="12">
        <v>300</v>
      </c>
      <c r="AF51" s="12">
        <v>0</v>
      </c>
      <c r="AG51" s="12"/>
      <c r="AH51" s="12">
        <v>0</v>
      </c>
      <c r="AI51" s="12">
        <v>0</v>
      </c>
      <c r="AJ51" s="12">
        <v>0</v>
      </c>
      <c r="AK51" s="20">
        <f t="shared" si="10"/>
        <v>4232</v>
      </c>
      <c r="AL51" s="23">
        <f t="shared" si="11"/>
        <v>10462</v>
      </c>
      <c r="AM51" s="27">
        <v>43</v>
      </c>
    </row>
    <row r="52" spans="1:39" ht="12.95" customHeight="1" x14ac:dyDescent="0.2">
      <c r="A52" s="11" t="s">
        <v>101</v>
      </c>
      <c r="B52" s="12" t="s">
        <v>28</v>
      </c>
      <c r="C52" s="12" t="s">
        <v>30</v>
      </c>
      <c r="D52" s="18" t="str">
        <f>TRIM(CONCATENATE(B52, " ",C52))</f>
        <v>HOHENEDER Reinhold</v>
      </c>
      <c r="E52" s="12" t="s">
        <v>120</v>
      </c>
      <c r="F52" s="104" t="s">
        <v>120</v>
      </c>
      <c r="G52" s="135"/>
      <c r="H52" s="20">
        <f t="shared" si="8"/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20">
        <f t="shared" si="9"/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/>
      <c r="AH52" s="12">
        <v>0</v>
      </c>
      <c r="AI52" s="12">
        <v>0</v>
      </c>
      <c r="AJ52" s="12">
        <v>0</v>
      </c>
      <c r="AK52" s="20">
        <f t="shared" si="10"/>
        <v>0</v>
      </c>
      <c r="AL52" s="23">
        <f t="shared" si="11"/>
        <v>0</v>
      </c>
      <c r="AM52" s="27">
        <v>44</v>
      </c>
    </row>
    <row r="53" spans="1:39" ht="12.95" customHeight="1" x14ac:dyDescent="0.2">
      <c r="A53" s="11" t="s">
        <v>101</v>
      </c>
      <c r="B53" s="12" t="s">
        <v>28</v>
      </c>
      <c r="C53" s="12" t="s">
        <v>29</v>
      </c>
      <c r="D53" s="18" t="str">
        <f>TRIM(CONCATENATE(B53, " ",C53))</f>
        <v>HOHENEDER Stephan</v>
      </c>
      <c r="E53" s="61" t="s">
        <v>120</v>
      </c>
      <c r="F53" s="104" t="s">
        <v>120</v>
      </c>
      <c r="G53" s="136"/>
      <c r="H53" s="20">
        <f t="shared" si="8"/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0">
        <f t="shared" si="9"/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/>
      <c r="AH53" s="12">
        <v>0</v>
      </c>
      <c r="AI53" s="12">
        <v>0</v>
      </c>
      <c r="AJ53" s="12">
        <v>0</v>
      </c>
      <c r="AK53" s="20">
        <f t="shared" si="10"/>
        <v>0</v>
      </c>
      <c r="AL53" s="23">
        <f t="shared" si="11"/>
        <v>0</v>
      </c>
      <c r="AM53" s="27">
        <v>45</v>
      </c>
    </row>
    <row r="54" spans="1:39" ht="12.95" customHeight="1" x14ac:dyDescent="0.2">
      <c r="A54" s="11" t="s">
        <v>101</v>
      </c>
      <c r="B54" s="12" t="s">
        <v>160</v>
      </c>
      <c r="C54" s="12" t="s">
        <v>159</v>
      </c>
      <c r="D54" s="18" t="s">
        <v>217</v>
      </c>
      <c r="E54" s="12" t="s">
        <v>120</v>
      </c>
      <c r="F54" s="104" t="s">
        <v>120</v>
      </c>
      <c r="G54" s="135"/>
      <c r="H54" s="20">
        <f t="shared" si="8"/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0">
        <f t="shared" si="9"/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/>
      <c r="AH54" s="12">
        <v>0</v>
      </c>
      <c r="AI54" s="12">
        <v>0</v>
      </c>
      <c r="AJ54" s="12">
        <v>0</v>
      </c>
      <c r="AK54" s="20">
        <f t="shared" si="10"/>
        <v>0</v>
      </c>
      <c r="AL54" s="23">
        <f t="shared" si="11"/>
        <v>0</v>
      </c>
      <c r="AM54" s="27">
        <v>46</v>
      </c>
    </row>
    <row r="55" spans="1:39" ht="12.95" customHeight="1" x14ac:dyDescent="0.2">
      <c r="A55" s="11" t="s">
        <v>101</v>
      </c>
      <c r="B55" s="12" t="s">
        <v>28</v>
      </c>
      <c r="C55" s="12" t="s">
        <v>193</v>
      </c>
      <c r="D55" s="18" t="s">
        <v>194</v>
      </c>
      <c r="E55" s="61" t="s">
        <v>120</v>
      </c>
      <c r="F55" s="104" t="s">
        <v>120</v>
      </c>
      <c r="G55" s="135"/>
      <c r="H55" s="20">
        <f t="shared" si="8"/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20">
        <f t="shared" si="9"/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590</v>
      </c>
      <c r="AG55" s="12"/>
      <c r="AH55" s="12">
        <v>0</v>
      </c>
      <c r="AI55" s="12">
        <v>0</v>
      </c>
      <c r="AJ55" s="12">
        <v>0</v>
      </c>
      <c r="AK55" s="20">
        <f t="shared" si="10"/>
        <v>590</v>
      </c>
      <c r="AL55" s="23">
        <f t="shared" si="11"/>
        <v>590</v>
      </c>
      <c r="AM55" s="27">
        <v>47</v>
      </c>
    </row>
    <row r="56" spans="1:39" ht="12.95" customHeight="1" x14ac:dyDescent="0.2">
      <c r="A56" s="11" t="s">
        <v>101</v>
      </c>
      <c r="B56" s="12" t="s">
        <v>187</v>
      </c>
      <c r="C56" s="12" t="s">
        <v>188</v>
      </c>
      <c r="D56" s="18" t="s">
        <v>189</v>
      </c>
      <c r="E56" s="12" t="s">
        <v>120</v>
      </c>
      <c r="F56" s="104" t="s">
        <v>120</v>
      </c>
      <c r="G56" s="135"/>
      <c r="H56" s="20">
        <f t="shared" si="8"/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20">
        <f t="shared" si="9"/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/>
      <c r="AH56" s="12">
        <v>0</v>
      </c>
      <c r="AI56" s="12">
        <v>0</v>
      </c>
      <c r="AJ56" s="12">
        <v>0</v>
      </c>
      <c r="AK56" s="20">
        <f t="shared" si="10"/>
        <v>0</v>
      </c>
      <c r="AL56" s="23">
        <f t="shared" si="11"/>
        <v>0</v>
      </c>
      <c r="AM56" s="27">
        <v>48</v>
      </c>
    </row>
    <row r="57" spans="1:39" ht="12.95" customHeight="1" x14ac:dyDescent="0.2">
      <c r="A57" s="11" t="s">
        <v>101</v>
      </c>
      <c r="B57" s="12" t="s">
        <v>33</v>
      </c>
      <c r="C57" s="12" t="s">
        <v>20</v>
      </c>
      <c r="D57" s="18" t="str">
        <f>TRIM(CONCATENATE(B57, " ",C57))</f>
        <v>KOLLER Franz</v>
      </c>
      <c r="E57" s="12" t="s">
        <v>111</v>
      </c>
      <c r="F57" s="104">
        <v>68223</v>
      </c>
      <c r="G57" s="94">
        <v>68617</v>
      </c>
      <c r="H57" s="20">
        <f t="shared" si="8"/>
        <v>394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20">
        <f t="shared" si="9"/>
        <v>0</v>
      </c>
      <c r="V57" s="12">
        <v>0</v>
      </c>
      <c r="W57" s="12">
        <v>0</v>
      </c>
      <c r="X57" s="12">
        <v>0</v>
      </c>
      <c r="Y57" s="12">
        <v>0</v>
      </c>
      <c r="Z57" s="12">
        <v>622</v>
      </c>
      <c r="AA57" s="12">
        <v>0</v>
      </c>
      <c r="AB57" s="12">
        <v>0</v>
      </c>
      <c r="AC57" s="12">
        <v>0</v>
      </c>
      <c r="AD57" s="12">
        <v>300</v>
      </c>
      <c r="AE57" s="12">
        <v>0</v>
      </c>
      <c r="AF57" s="12">
        <v>0</v>
      </c>
      <c r="AG57" s="12"/>
      <c r="AH57" s="12">
        <v>0</v>
      </c>
      <c r="AI57" s="12">
        <v>0</v>
      </c>
      <c r="AJ57" s="12">
        <v>2</v>
      </c>
      <c r="AK57" s="20">
        <f t="shared" si="10"/>
        <v>924</v>
      </c>
      <c r="AL57" s="23">
        <f t="shared" si="11"/>
        <v>6988</v>
      </c>
      <c r="AM57" s="27">
        <v>49</v>
      </c>
    </row>
    <row r="58" spans="1:39" ht="12.95" customHeight="1" x14ac:dyDescent="0.2">
      <c r="A58" s="11"/>
      <c r="B58" s="12" t="s">
        <v>33</v>
      </c>
      <c r="C58" s="12" t="s">
        <v>20</v>
      </c>
      <c r="D58" s="18" t="str">
        <f>TRIM(CONCATENATE(B58, " ",C58))</f>
        <v>KOLLER Franz</v>
      </c>
      <c r="E58" s="12" t="s">
        <v>112</v>
      </c>
      <c r="F58" s="104">
        <v>70344</v>
      </c>
      <c r="G58" s="94">
        <v>71753</v>
      </c>
      <c r="H58" s="20">
        <f t="shared" si="8"/>
        <v>1409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20">
        <f t="shared" si="9"/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/>
      <c r="AH58" s="12">
        <v>0</v>
      </c>
      <c r="AI58" s="12">
        <v>0</v>
      </c>
      <c r="AJ58" s="12">
        <v>0</v>
      </c>
      <c r="AK58" s="20">
        <f t="shared" si="10"/>
        <v>0</v>
      </c>
      <c r="AL58" s="23">
        <f t="shared" si="11"/>
        <v>0</v>
      </c>
      <c r="AM58" s="27">
        <v>50</v>
      </c>
    </row>
    <row r="59" spans="1:39" ht="12.95" customHeight="1" x14ac:dyDescent="0.2">
      <c r="A59" s="11"/>
      <c r="B59" s="12" t="s">
        <v>33</v>
      </c>
      <c r="C59" s="12" t="s">
        <v>20</v>
      </c>
      <c r="D59" s="18" t="str">
        <f>TRIM(CONCATENATE(B59, " ",C59))</f>
        <v>KOLLER Franz</v>
      </c>
      <c r="E59" s="12" t="s">
        <v>177</v>
      </c>
      <c r="F59" s="104">
        <v>16903</v>
      </c>
      <c r="G59" s="94">
        <v>21164</v>
      </c>
      <c r="H59" s="20">
        <f t="shared" si="8"/>
        <v>4261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20">
        <f t="shared" si="9"/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/>
      <c r="AH59" s="12">
        <v>0</v>
      </c>
      <c r="AI59" s="12">
        <v>0</v>
      </c>
      <c r="AJ59" s="12">
        <v>0</v>
      </c>
      <c r="AK59" s="20">
        <f t="shared" si="10"/>
        <v>0</v>
      </c>
      <c r="AL59" s="23">
        <f t="shared" si="11"/>
        <v>0</v>
      </c>
      <c r="AM59" s="27">
        <v>51</v>
      </c>
    </row>
    <row r="60" spans="1:39" ht="12.95" customHeight="1" x14ac:dyDescent="0.2">
      <c r="A60" s="11"/>
      <c r="B60" s="12" t="s">
        <v>33</v>
      </c>
      <c r="C60" s="12" t="s">
        <v>20</v>
      </c>
      <c r="D60" s="18" t="str">
        <f>TRIM(CONCATENATE(B60, " ",C60))</f>
        <v>KOLLER Franz</v>
      </c>
      <c r="E60" s="12" t="s">
        <v>209</v>
      </c>
      <c r="F60" s="104" t="s">
        <v>395</v>
      </c>
      <c r="G60" s="113"/>
      <c r="H60" s="20">
        <f t="shared" si="8"/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20">
        <f t="shared" si="9"/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/>
      <c r="AH60" s="12">
        <v>0</v>
      </c>
      <c r="AI60" s="12">
        <v>0</v>
      </c>
      <c r="AJ60" s="12">
        <v>0</v>
      </c>
      <c r="AK60" s="20">
        <f t="shared" si="10"/>
        <v>0</v>
      </c>
      <c r="AL60" s="23">
        <f t="shared" si="11"/>
        <v>0</v>
      </c>
      <c r="AM60" s="27">
        <v>52</v>
      </c>
    </row>
    <row r="61" spans="1:39" ht="12.95" customHeight="1" x14ac:dyDescent="0.2">
      <c r="A61" s="11" t="s">
        <v>101</v>
      </c>
      <c r="B61" s="12" t="s">
        <v>34</v>
      </c>
      <c r="C61" s="12" t="s">
        <v>35</v>
      </c>
      <c r="D61" s="18" t="str">
        <f>TRIM(CONCATENATE(B61, " ",C61))</f>
        <v>KOUYOUMJI Schaker</v>
      </c>
      <c r="E61" s="12" t="s">
        <v>110</v>
      </c>
      <c r="F61" s="104">
        <v>28962</v>
      </c>
      <c r="G61" s="94">
        <v>29079</v>
      </c>
      <c r="H61" s="20">
        <f t="shared" si="8"/>
        <v>117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20">
        <f t="shared" si="9"/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/>
      <c r="AH61" s="12">
        <v>0</v>
      </c>
      <c r="AI61" s="12">
        <v>0</v>
      </c>
      <c r="AJ61" s="12">
        <v>0</v>
      </c>
      <c r="AK61" s="20">
        <f t="shared" si="10"/>
        <v>0</v>
      </c>
      <c r="AL61" s="23">
        <f t="shared" si="11"/>
        <v>1708</v>
      </c>
      <c r="AM61" s="27">
        <v>53</v>
      </c>
    </row>
    <row r="62" spans="1:39" ht="12.95" customHeight="1" x14ac:dyDescent="0.2">
      <c r="A62" s="11"/>
      <c r="B62" s="12"/>
      <c r="C62" s="12" t="s">
        <v>35</v>
      </c>
      <c r="D62" s="18" t="s">
        <v>183</v>
      </c>
      <c r="E62" s="12" t="s">
        <v>266</v>
      </c>
      <c r="F62" s="104">
        <v>12904</v>
      </c>
      <c r="G62" s="94">
        <v>14495</v>
      </c>
      <c r="H62" s="20">
        <f t="shared" si="8"/>
        <v>1591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20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/>
      <c r="AH62" s="12">
        <v>0</v>
      </c>
      <c r="AI62" s="12">
        <v>0</v>
      </c>
      <c r="AJ62" s="12">
        <v>0</v>
      </c>
      <c r="AK62" s="20">
        <v>0</v>
      </c>
      <c r="AL62" s="23">
        <v>0</v>
      </c>
      <c r="AM62" s="27">
        <v>54</v>
      </c>
    </row>
    <row r="63" spans="1:39" ht="12.95" customHeight="1" x14ac:dyDescent="0.2">
      <c r="A63" s="11" t="s">
        <v>101</v>
      </c>
      <c r="B63" s="12" t="s">
        <v>36</v>
      </c>
      <c r="C63" s="12" t="s">
        <v>37</v>
      </c>
      <c r="D63" s="18" t="str">
        <f>TRIM(CONCATENATE(B63, " ",C63))</f>
        <v>KREPP Uwe</v>
      </c>
      <c r="E63" s="12" t="s">
        <v>116</v>
      </c>
      <c r="F63" s="104">
        <v>99305</v>
      </c>
      <c r="G63" s="113">
        <v>107388</v>
      </c>
      <c r="H63" s="20">
        <f t="shared" si="8"/>
        <v>8083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100</v>
      </c>
      <c r="S63" s="12">
        <v>0</v>
      </c>
      <c r="T63" s="12">
        <v>0</v>
      </c>
      <c r="U63" s="20">
        <f>IF(A63="x",SUM(I63:T63),0)</f>
        <v>100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/>
      <c r="AH63" s="12">
        <v>0</v>
      </c>
      <c r="AI63" s="12">
        <v>572</v>
      </c>
      <c r="AJ63" s="12">
        <v>0</v>
      </c>
      <c r="AK63" s="20">
        <f>IF(A63="x",SUM(V63:AJ63),0)</f>
        <v>572</v>
      </c>
      <c r="AL63" s="23">
        <f>IF(A63="x",SUMIF(D:D,D63,H:H)+U63+AK63,0)</f>
        <v>12294</v>
      </c>
      <c r="AM63" s="27">
        <v>55</v>
      </c>
    </row>
    <row r="64" spans="1:39" ht="12.95" customHeight="1" x14ac:dyDescent="0.2">
      <c r="A64" s="11"/>
      <c r="B64" s="12" t="s">
        <v>36</v>
      </c>
      <c r="C64" s="12" t="s">
        <v>37</v>
      </c>
      <c r="D64" s="18" t="str">
        <f>TRIM(CONCATENATE(B64, " ",C64))</f>
        <v>KREPP Uwe</v>
      </c>
      <c r="E64" s="12" t="s">
        <v>152</v>
      </c>
      <c r="F64" s="104">
        <v>19684</v>
      </c>
      <c r="G64" s="94">
        <v>21713</v>
      </c>
      <c r="H64" s="20">
        <f t="shared" si="8"/>
        <v>2029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20">
        <f>IF(A64="x",SUM(I64:T64),0)</f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/>
      <c r="AH64" s="12">
        <v>0</v>
      </c>
      <c r="AI64" s="12">
        <v>0</v>
      </c>
      <c r="AJ64" s="12">
        <v>0</v>
      </c>
      <c r="AK64" s="20">
        <f>IF(A64="x",SUM(V64:AJ64),0)</f>
        <v>0</v>
      </c>
      <c r="AL64" s="23">
        <f>IF(A64="x",SUMIF(D:D,D64,H:H)+U64+AK64,0)</f>
        <v>0</v>
      </c>
      <c r="AM64" s="27">
        <v>56</v>
      </c>
    </row>
    <row r="65" spans="1:39" ht="12.95" customHeight="1" x14ac:dyDescent="0.2">
      <c r="A65" s="11"/>
      <c r="B65" s="12" t="s">
        <v>36</v>
      </c>
      <c r="C65" s="12" t="s">
        <v>37</v>
      </c>
      <c r="D65" s="18" t="str">
        <f>TRIM(CONCATENATE(B65, " ",C65))</f>
        <v>KREPP Uwe</v>
      </c>
      <c r="E65" s="61" t="s">
        <v>178</v>
      </c>
      <c r="F65" s="104">
        <v>8007</v>
      </c>
      <c r="G65" s="94">
        <v>9023</v>
      </c>
      <c r="H65" s="20">
        <f t="shared" si="8"/>
        <v>1016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20">
        <f>IF(A65="x",SUM(I65:T65),0)</f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/>
      <c r="AH65" s="12">
        <v>0</v>
      </c>
      <c r="AI65" s="12">
        <v>0</v>
      </c>
      <c r="AJ65" s="12">
        <v>0</v>
      </c>
      <c r="AK65" s="20">
        <f>IF(A65="x",SUM(V65:AJ65),0)</f>
        <v>0</v>
      </c>
      <c r="AL65" s="23">
        <f>IF(A65="x",SUMIF(D:D,D65,H:H)+U65+AK65,0)</f>
        <v>0</v>
      </c>
      <c r="AM65" s="27">
        <v>57</v>
      </c>
    </row>
    <row r="66" spans="1:39" ht="12.95" customHeight="1" x14ac:dyDescent="0.2">
      <c r="A66" s="11"/>
      <c r="B66" s="12"/>
      <c r="C66" s="12" t="s">
        <v>37</v>
      </c>
      <c r="D66" s="18" t="s">
        <v>338</v>
      </c>
      <c r="E66" s="61" t="s">
        <v>339</v>
      </c>
      <c r="F66" s="104">
        <v>1749</v>
      </c>
      <c r="G66" s="94">
        <v>2243</v>
      </c>
      <c r="H66" s="20">
        <f t="shared" si="8"/>
        <v>494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20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/>
      <c r="AC66" s="12">
        <v>0</v>
      </c>
      <c r="AD66" s="12">
        <v>0</v>
      </c>
      <c r="AE66" s="12">
        <v>0</v>
      </c>
      <c r="AF66" s="12">
        <v>0</v>
      </c>
      <c r="AG66" s="12"/>
      <c r="AH66" s="12">
        <v>0</v>
      </c>
      <c r="AI66" s="12">
        <v>0</v>
      </c>
      <c r="AJ66" s="12">
        <v>0</v>
      </c>
      <c r="AK66" s="20">
        <v>0</v>
      </c>
      <c r="AL66" s="23">
        <v>0</v>
      </c>
      <c r="AM66" s="27">
        <v>58</v>
      </c>
    </row>
    <row r="67" spans="1:39" ht="12.95" customHeight="1" x14ac:dyDescent="0.2">
      <c r="A67" s="11" t="s">
        <v>101</v>
      </c>
      <c r="B67" s="12" t="s">
        <v>38</v>
      </c>
      <c r="C67" s="12" t="s">
        <v>39</v>
      </c>
      <c r="D67" s="18" t="str">
        <f>TRIM(CONCATENATE(B67, " ",C67))</f>
        <v>KROISZ Edith</v>
      </c>
      <c r="E67" s="61" t="s">
        <v>337</v>
      </c>
      <c r="F67" s="104">
        <v>3187</v>
      </c>
      <c r="G67" s="113">
        <v>5031</v>
      </c>
      <c r="H67" s="20">
        <f t="shared" si="8"/>
        <v>1844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20">
        <f>IF(A67="x",SUM(I67:T67),0)</f>
        <v>0</v>
      </c>
      <c r="V67" s="12">
        <v>0</v>
      </c>
      <c r="W67" s="12">
        <v>0</v>
      </c>
      <c r="X67" s="12">
        <v>0</v>
      </c>
      <c r="Y67" s="13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/>
      <c r="AH67" s="12">
        <v>0</v>
      </c>
      <c r="AI67" s="12">
        <v>0</v>
      </c>
      <c r="AJ67" s="12">
        <v>0</v>
      </c>
      <c r="AK67" s="20">
        <f>IF(A67="x",SUM(V67:AJ67),0)</f>
        <v>0</v>
      </c>
      <c r="AL67" s="23">
        <f>IF(A67="x",SUMIF(D:D,D67,H:H)+U67+AK67,0)</f>
        <v>1844</v>
      </c>
      <c r="AM67" s="27">
        <v>59</v>
      </c>
    </row>
    <row r="68" spans="1:39" ht="12.95" customHeight="1" x14ac:dyDescent="0.2">
      <c r="A68" s="11"/>
      <c r="B68" s="12" t="s">
        <v>38</v>
      </c>
      <c r="C68" s="12" t="s">
        <v>40</v>
      </c>
      <c r="D68" s="18" t="str">
        <f>TRIM(CONCATENATE(B68, " ",C68))</f>
        <v>KROISZ Gerhard</v>
      </c>
      <c r="E68" s="12" t="s">
        <v>245</v>
      </c>
      <c r="F68" s="104">
        <v>24662</v>
      </c>
      <c r="G68" s="113">
        <v>24996</v>
      </c>
      <c r="H68" s="20">
        <f t="shared" si="8"/>
        <v>334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20">
        <v>0</v>
      </c>
      <c r="V68" s="12">
        <v>0</v>
      </c>
      <c r="W68" s="12">
        <v>0</v>
      </c>
      <c r="X68" s="12">
        <v>0</v>
      </c>
      <c r="Y68" s="13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/>
      <c r="AH68" s="12">
        <v>0</v>
      </c>
      <c r="AI68" s="12">
        <v>0</v>
      </c>
      <c r="AJ68" s="12">
        <v>0</v>
      </c>
      <c r="AK68" s="20">
        <v>0</v>
      </c>
      <c r="AL68" s="23">
        <v>0</v>
      </c>
      <c r="AM68" s="27">
        <v>60</v>
      </c>
    </row>
    <row r="69" spans="1:39" ht="12.95" customHeight="1" x14ac:dyDescent="0.2">
      <c r="A69" s="11" t="s">
        <v>101</v>
      </c>
      <c r="B69" s="12" t="s">
        <v>38</v>
      </c>
      <c r="C69" s="12" t="s">
        <v>40</v>
      </c>
      <c r="D69" s="18" t="str">
        <f>TRIM(CONCATENATE(B69, " ",C69))</f>
        <v>KROISZ Gerhard</v>
      </c>
      <c r="E69" s="12" t="s">
        <v>117</v>
      </c>
      <c r="F69" s="104">
        <v>52389</v>
      </c>
      <c r="G69" s="94">
        <v>49931</v>
      </c>
      <c r="H69" s="20">
        <f t="shared" si="8"/>
        <v>-2458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20">
        <f>IF(A69="x",SUM(I69:T69),0)</f>
        <v>0</v>
      </c>
      <c r="V69" s="12">
        <v>0</v>
      </c>
      <c r="W69" s="12">
        <v>0</v>
      </c>
      <c r="X69" s="12">
        <v>0</v>
      </c>
      <c r="Y69" s="13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/>
      <c r="AH69" s="12">
        <v>0</v>
      </c>
      <c r="AI69" s="12">
        <v>0</v>
      </c>
      <c r="AJ69" s="12">
        <v>0</v>
      </c>
      <c r="AK69" s="20">
        <f>IF(A69="x",SUM(V69:AJ69),0)</f>
        <v>0</v>
      </c>
      <c r="AL69" s="137">
        <f>IF(A69="x",SUMIF(D:D,D69,H:H)+U69+AK69,0)</f>
        <v>-2124</v>
      </c>
      <c r="AM69" s="27">
        <v>61</v>
      </c>
    </row>
    <row r="70" spans="1:39" ht="12.95" customHeight="1" x14ac:dyDescent="0.2">
      <c r="A70" s="11" t="s">
        <v>101</v>
      </c>
      <c r="B70" s="12" t="s">
        <v>231</v>
      </c>
      <c r="C70" s="12" t="s">
        <v>232</v>
      </c>
      <c r="D70" s="18" t="s">
        <v>233</v>
      </c>
      <c r="E70" s="12" t="s">
        <v>234</v>
      </c>
      <c r="F70" s="104">
        <v>15830</v>
      </c>
      <c r="G70" s="94">
        <v>25323</v>
      </c>
      <c r="H70" s="20">
        <f t="shared" si="8"/>
        <v>9493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20">
        <f>IF(A70="x",SUM(I70:T70),0)</f>
        <v>0</v>
      </c>
      <c r="V70" s="12">
        <v>712</v>
      </c>
      <c r="W70" s="12">
        <v>0</v>
      </c>
      <c r="X70" s="12">
        <v>655</v>
      </c>
      <c r="Y70" s="13">
        <v>730</v>
      </c>
      <c r="Z70" s="12">
        <v>622</v>
      </c>
      <c r="AA70" s="12">
        <v>617</v>
      </c>
      <c r="AB70" s="12">
        <v>641</v>
      </c>
      <c r="AC70" s="12">
        <v>1160</v>
      </c>
      <c r="AD70" s="12">
        <v>610</v>
      </c>
      <c r="AE70" s="12">
        <v>0</v>
      </c>
      <c r="AF70" s="12">
        <v>590</v>
      </c>
      <c r="AG70" s="12"/>
      <c r="AH70" s="12">
        <v>0</v>
      </c>
      <c r="AI70" s="12">
        <v>0</v>
      </c>
      <c r="AJ70" s="12">
        <v>0</v>
      </c>
      <c r="AK70" s="20">
        <f>IF(A70="x",SUM(V70:AJ70),0)</f>
        <v>6337</v>
      </c>
      <c r="AL70" s="23">
        <f>IF(A70="x",SUMIF(D:D,D70,H:H)+U70+AK70,0)</f>
        <v>17002</v>
      </c>
      <c r="AM70" s="27">
        <v>62</v>
      </c>
    </row>
    <row r="71" spans="1:39" ht="12.95" customHeight="1" x14ac:dyDescent="0.2">
      <c r="A71" s="11"/>
      <c r="B71" s="12"/>
      <c r="C71" s="12" t="s">
        <v>232</v>
      </c>
      <c r="D71" s="18" t="s">
        <v>233</v>
      </c>
      <c r="E71" s="61" t="s">
        <v>333</v>
      </c>
      <c r="F71" s="104">
        <v>2454</v>
      </c>
      <c r="G71" s="94">
        <v>3626</v>
      </c>
      <c r="H71" s="20">
        <f t="shared" si="8"/>
        <v>1172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20">
        <v>0</v>
      </c>
      <c r="V71" s="12">
        <v>0</v>
      </c>
      <c r="W71" s="12">
        <v>0</v>
      </c>
      <c r="X71" s="12">
        <v>0</v>
      </c>
      <c r="Y71" s="13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/>
      <c r="AH71" s="12">
        <v>0</v>
      </c>
      <c r="AI71" s="12">
        <v>0</v>
      </c>
      <c r="AJ71" s="12">
        <v>0</v>
      </c>
      <c r="AK71" s="20">
        <v>0</v>
      </c>
      <c r="AL71" s="23">
        <v>0</v>
      </c>
      <c r="AM71" s="27">
        <v>63</v>
      </c>
    </row>
    <row r="72" spans="1:39" ht="12.95" customHeight="1" x14ac:dyDescent="0.2">
      <c r="A72" s="11" t="s">
        <v>101</v>
      </c>
      <c r="B72" s="12" t="s">
        <v>41</v>
      </c>
      <c r="C72" s="12" t="s">
        <v>42</v>
      </c>
      <c r="D72" s="18" t="str">
        <f>TRIM(CONCATENATE(B72, " ",C72))</f>
        <v>KUNZ Andreas</v>
      </c>
      <c r="E72" s="12" t="s">
        <v>120</v>
      </c>
      <c r="F72" s="104" t="s">
        <v>120</v>
      </c>
      <c r="G72" s="135"/>
      <c r="H72" s="20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20">
        <f>IF(A72="x",SUM(I72:T72),0)</f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/>
      <c r="AH72" s="12">
        <v>0</v>
      </c>
      <c r="AI72" s="12">
        <v>0</v>
      </c>
      <c r="AJ72" s="12">
        <v>0</v>
      </c>
      <c r="AK72" s="20">
        <v>0</v>
      </c>
      <c r="AL72" s="23">
        <f>IF(A72="x",SUMIF(D:D,D72,H:H)+U72+AK72,0)</f>
        <v>0</v>
      </c>
      <c r="AM72" s="27">
        <v>64</v>
      </c>
    </row>
    <row r="73" spans="1:39" ht="12.95" customHeight="1" x14ac:dyDescent="0.2">
      <c r="A73" s="11" t="s">
        <v>101</v>
      </c>
      <c r="B73" s="12" t="s">
        <v>43</v>
      </c>
      <c r="C73" s="12" t="s">
        <v>20</v>
      </c>
      <c r="D73" s="18" t="str">
        <f>TRIM(CONCATENATE(B73, " ",C73))</f>
        <v>LASINGER Franz</v>
      </c>
      <c r="E73" s="12" t="s">
        <v>230</v>
      </c>
      <c r="F73" s="104">
        <v>39423</v>
      </c>
      <c r="G73" s="113">
        <v>39515</v>
      </c>
      <c r="H73" s="20">
        <f>IF(OR(F73="",G73=""),0,G73-F73)</f>
        <v>92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20">
        <f>IF(A73="x",SUM(I73:T73),0)</f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/>
      <c r="AH73" s="12">
        <v>0</v>
      </c>
      <c r="AI73" s="12">
        <v>0</v>
      </c>
      <c r="AJ73" s="12">
        <v>0</v>
      </c>
      <c r="AK73" s="20">
        <f>IF(A73="x",SUM(V73:AJ73),0)</f>
        <v>0</v>
      </c>
      <c r="AL73" s="23">
        <f>IF(A73="x",SUMIF(D:D,D73,H:H)+U73+AK73,0)</f>
        <v>1924</v>
      </c>
      <c r="AM73" s="27">
        <v>65</v>
      </c>
    </row>
    <row r="74" spans="1:39" ht="12.95" customHeight="1" x14ac:dyDescent="0.2">
      <c r="A74" s="11"/>
      <c r="B74" s="12" t="s">
        <v>43</v>
      </c>
      <c r="C74" s="12" t="s">
        <v>20</v>
      </c>
      <c r="D74" s="18" t="str">
        <f>TRIM(CONCATENATE(B74, " ",C74))</f>
        <v>LASINGER Franz</v>
      </c>
      <c r="E74" s="12" t="s">
        <v>229</v>
      </c>
      <c r="F74" s="104">
        <v>21833</v>
      </c>
      <c r="G74" s="94">
        <v>22332</v>
      </c>
      <c r="H74" s="20">
        <f>IF(OR(F74="",G74=""),0,G74-F74)</f>
        <v>499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20">
        <f>IF(A74="x",SUM(I74:T74),0)</f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/>
      <c r="AH74" s="12">
        <v>0</v>
      </c>
      <c r="AI74" s="12">
        <v>0</v>
      </c>
      <c r="AJ74" s="12">
        <v>0</v>
      </c>
      <c r="AK74" s="20">
        <f>IF(A74="x",SUM(V74:AJ74),0)</f>
        <v>0</v>
      </c>
      <c r="AL74" s="23">
        <f>IF(A74="x",SUMIF(D:D,D74,H:H)+U74+AK74,0)</f>
        <v>0</v>
      </c>
      <c r="AM74" s="27">
        <v>66</v>
      </c>
    </row>
    <row r="75" spans="1:39" ht="12.95" customHeight="1" x14ac:dyDescent="0.2">
      <c r="A75" s="11"/>
      <c r="B75" s="12" t="s">
        <v>43</v>
      </c>
      <c r="C75" s="12" t="s">
        <v>20</v>
      </c>
      <c r="D75" s="18" t="str">
        <f>TRIM(CONCATENATE(B75, " ",C75))</f>
        <v>LASINGER Franz</v>
      </c>
      <c r="E75" s="12" t="s">
        <v>228</v>
      </c>
      <c r="F75" s="104">
        <v>20650</v>
      </c>
      <c r="G75" s="94">
        <v>21983</v>
      </c>
      <c r="H75" s="20">
        <f>IF(OR(F75="",G75=""),0,G75-F75)</f>
        <v>1333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20">
        <f>IF(A75="x",SUM(I75:T75),0)</f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/>
      <c r="AH75" s="12">
        <v>0</v>
      </c>
      <c r="AI75" s="12">
        <v>0</v>
      </c>
      <c r="AJ75" s="12">
        <v>0</v>
      </c>
      <c r="AK75" s="20">
        <f>IF(A75="x",SUM(V75:AJ75),0)</f>
        <v>0</v>
      </c>
      <c r="AL75" s="23">
        <f>IF(A75="x",SUMIF(D:D,D75,H:H)+U75+AK75,0)</f>
        <v>0</v>
      </c>
      <c r="AM75" s="27">
        <v>67</v>
      </c>
    </row>
    <row r="76" spans="1:39" ht="12.95" customHeight="1" x14ac:dyDescent="0.2">
      <c r="A76" s="11" t="s">
        <v>101</v>
      </c>
      <c r="B76" s="12" t="s">
        <v>238</v>
      </c>
      <c r="C76" s="12" t="s">
        <v>239</v>
      </c>
      <c r="D76" s="18" t="s">
        <v>240</v>
      </c>
      <c r="E76" s="61" t="s">
        <v>241</v>
      </c>
      <c r="F76" s="104">
        <v>49273</v>
      </c>
      <c r="G76" s="94">
        <v>59386</v>
      </c>
      <c r="H76" s="20">
        <f>IF(OR(F76="",G76=""),0,G76-F76)</f>
        <v>10113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20">
        <f>IF(A76="x",SUM(I76:T76),0)</f>
        <v>0</v>
      </c>
      <c r="V76" s="12">
        <v>0</v>
      </c>
      <c r="W76" s="12">
        <v>0</v>
      </c>
      <c r="X76" s="12">
        <v>655</v>
      </c>
      <c r="Y76" s="12">
        <v>730</v>
      </c>
      <c r="Z76" s="12">
        <v>622</v>
      </c>
      <c r="AA76" s="12">
        <v>0</v>
      </c>
      <c r="AB76" s="12">
        <v>0</v>
      </c>
      <c r="AC76" s="12">
        <v>0</v>
      </c>
      <c r="AD76" s="12">
        <v>610</v>
      </c>
      <c r="AE76" s="12">
        <v>0</v>
      </c>
      <c r="AF76" s="12">
        <v>0</v>
      </c>
      <c r="AG76" s="12"/>
      <c r="AH76" s="12">
        <v>0</v>
      </c>
      <c r="AI76" s="12">
        <v>572</v>
      </c>
      <c r="AJ76" s="12">
        <v>0</v>
      </c>
      <c r="AK76" s="20">
        <f>IF(A76="x",SUM(V76:AJ76),0)</f>
        <v>3189</v>
      </c>
      <c r="AL76" s="23">
        <f>IF(A76="x",SUMIF(D:D,D76,H:H)+U76+AK76,0)</f>
        <v>13868</v>
      </c>
      <c r="AM76" s="27">
        <v>68</v>
      </c>
    </row>
    <row r="77" spans="1:39" ht="12.95" customHeight="1" x14ac:dyDescent="0.2">
      <c r="A77" s="11"/>
      <c r="B77" s="12"/>
      <c r="C77" s="12" t="s">
        <v>239</v>
      </c>
      <c r="D77" s="18" t="s">
        <v>240</v>
      </c>
      <c r="E77" s="61" t="s">
        <v>345</v>
      </c>
      <c r="F77" s="104">
        <v>2162</v>
      </c>
      <c r="G77" s="94">
        <v>2728</v>
      </c>
      <c r="H77" s="20">
        <f>IF(OR(F77="",G77=""),0,G77-F77)</f>
        <v>566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20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/>
      <c r="AH77" s="12">
        <v>0</v>
      </c>
      <c r="AI77" s="12">
        <v>0</v>
      </c>
      <c r="AJ77" s="12">
        <v>0</v>
      </c>
      <c r="AK77" s="20">
        <v>0</v>
      </c>
      <c r="AL77" s="23">
        <v>0</v>
      </c>
      <c r="AM77" s="27">
        <v>69</v>
      </c>
    </row>
    <row r="78" spans="1:39" ht="12.95" customHeight="1" x14ac:dyDescent="0.2">
      <c r="A78" s="11" t="s">
        <v>101</v>
      </c>
      <c r="B78" s="12" t="s">
        <v>44</v>
      </c>
      <c r="C78" s="12" t="s">
        <v>45</v>
      </c>
      <c r="D78" s="18" t="str">
        <f>TRIM(CONCATENATE(B78, " ",C78))</f>
        <v>MATZINGER Florian</v>
      </c>
      <c r="E78" s="12" t="s">
        <v>120</v>
      </c>
      <c r="F78" s="104" t="s">
        <v>120</v>
      </c>
      <c r="G78" s="135"/>
      <c r="H78" s="20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20">
        <f t="shared" ref="U78:U89" si="12">IF(A78="x",SUM(I78:T78),0)</f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/>
      <c r="AH78" s="12">
        <v>0</v>
      </c>
      <c r="AI78" s="12">
        <v>0</v>
      </c>
      <c r="AJ78" s="12">
        <v>0</v>
      </c>
      <c r="AK78" s="20">
        <f>IF(A78="x",SUM(V78:AJ78),0)</f>
        <v>0</v>
      </c>
      <c r="AL78" s="23">
        <f t="shared" ref="AL78:AL89" si="13">IF(A78="x",SUMIF(D:D,D78,H:H)+U78+AK78,0)</f>
        <v>0</v>
      </c>
      <c r="AM78" s="27">
        <v>70</v>
      </c>
    </row>
    <row r="79" spans="1:39" ht="12.95" customHeight="1" x14ac:dyDescent="0.2">
      <c r="A79" s="11" t="s">
        <v>101</v>
      </c>
      <c r="B79" s="12" t="s">
        <v>46</v>
      </c>
      <c r="C79" s="12" t="s">
        <v>47</v>
      </c>
      <c r="D79" s="18" t="str">
        <f>TRIM(CONCATENATE(B79, " ",C79))</f>
        <v>MATZINGER Ing. Wolfgang</v>
      </c>
      <c r="E79" s="12" t="s">
        <v>108</v>
      </c>
      <c r="F79" s="104">
        <v>99351</v>
      </c>
      <c r="G79" s="113">
        <v>104047</v>
      </c>
      <c r="H79" s="20">
        <f>IF(OR(F79="",G79=""),0,G79-F79)</f>
        <v>4696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20">
        <f t="shared" si="12"/>
        <v>0</v>
      </c>
      <c r="V79" s="12">
        <v>712</v>
      </c>
      <c r="W79" s="12">
        <v>0</v>
      </c>
      <c r="X79" s="12">
        <v>0</v>
      </c>
      <c r="Y79" s="12">
        <v>730</v>
      </c>
      <c r="Z79" s="12">
        <v>0</v>
      </c>
      <c r="AA79" s="12">
        <v>617</v>
      </c>
      <c r="AB79" s="12">
        <v>641</v>
      </c>
      <c r="AC79" s="12">
        <v>0</v>
      </c>
      <c r="AD79" s="12">
        <v>300</v>
      </c>
      <c r="AE79" s="12">
        <v>0</v>
      </c>
      <c r="AF79" s="12">
        <v>590</v>
      </c>
      <c r="AG79" s="12"/>
      <c r="AH79" s="12">
        <v>0</v>
      </c>
      <c r="AI79" s="12">
        <v>0</v>
      </c>
      <c r="AJ79" s="12">
        <v>0</v>
      </c>
      <c r="AK79" s="20">
        <f>IF(A79="x",SUM(V79:AJ79),0)</f>
        <v>3590</v>
      </c>
      <c r="AL79" s="23">
        <f t="shared" si="13"/>
        <v>8286</v>
      </c>
      <c r="AM79" s="27">
        <v>71</v>
      </c>
    </row>
    <row r="80" spans="1:39" ht="12.95" customHeight="1" x14ac:dyDescent="0.2">
      <c r="A80" s="11" t="s">
        <v>101</v>
      </c>
      <c r="B80" s="12" t="s">
        <v>48</v>
      </c>
      <c r="C80" s="12" t="s">
        <v>50</v>
      </c>
      <c r="D80" s="18" t="s">
        <v>157</v>
      </c>
      <c r="E80" s="12" t="s">
        <v>120</v>
      </c>
      <c r="F80" s="104" t="s">
        <v>120</v>
      </c>
      <c r="G80" s="135"/>
      <c r="H80" s="20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20">
        <f t="shared" si="12"/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/>
      <c r="AH80" s="12">
        <v>0</v>
      </c>
      <c r="AI80" s="12">
        <v>0</v>
      </c>
      <c r="AJ80" s="12">
        <v>0</v>
      </c>
      <c r="AK80" s="20">
        <f>IF(A80="x",SUM(V80:AJ80),0)</f>
        <v>0</v>
      </c>
      <c r="AL80" s="23">
        <f t="shared" si="13"/>
        <v>0</v>
      </c>
      <c r="AM80" s="27">
        <v>72</v>
      </c>
    </row>
    <row r="81" spans="1:39" ht="12.95" customHeight="1" x14ac:dyDescent="0.2">
      <c r="A81" s="11" t="s">
        <v>101</v>
      </c>
      <c r="B81" s="12" t="s">
        <v>48</v>
      </c>
      <c r="C81" s="12" t="s">
        <v>49</v>
      </c>
      <c r="D81" s="18" t="str">
        <f>TRIM(CONCATENATE(B81, " ",C81))</f>
        <v>PACOLA Natascha</v>
      </c>
      <c r="E81" s="12" t="s">
        <v>132</v>
      </c>
      <c r="F81" s="104">
        <v>72268</v>
      </c>
      <c r="G81" s="94">
        <v>74517</v>
      </c>
      <c r="H81" s="20">
        <f>IF(OR(F81="",G81=""),0,G81-F81)</f>
        <v>2249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100</v>
      </c>
      <c r="T81" s="12">
        <v>100</v>
      </c>
      <c r="U81" s="20">
        <f t="shared" si="12"/>
        <v>200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617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/>
      <c r="AH81" s="12">
        <v>0</v>
      </c>
      <c r="AI81" s="12">
        <v>0</v>
      </c>
      <c r="AJ81" s="12">
        <v>0</v>
      </c>
      <c r="AK81" s="20">
        <f>IF(77="x",SUM(V81:AJ81),0)</f>
        <v>0</v>
      </c>
      <c r="AL81" s="23">
        <f t="shared" si="13"/>
        <v>2449</v>
      </c>
      <c r="AM81" s="27">
        <v>73</v>
      </c>
    </row>
    <row r="82" spans="1:39" ht="12.95" customHeight="1" x14ac:dyDescent="0.2">
      <c r="A82" s="11" t="s">
        <v>101</v>
      </c>
      <c r="B82" s="12" t="s">
        <v>51</v>
      </c>
      <c r="C82" s="12" t="s">
        <v>25</v>
      </c>
      <c r="D82" s="18" t="s">
        <v>186</v>
      </c>
      <c r="E82" s="12" t="s">
        <v>120</v>
      </c>
      <c r="F82" s="104" t="s">
        <v>120</v>
      </c>
      <c r="G82" s="135"/>
      <c r="H82" s="20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20">
        <f t="shared" si="12"/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/>
      <c r="AH82" s="12">
        <v>0</v>
      </c>
      <c r="AI82" s="12">
        <v>0</v>
      </c>
      <c r="AJ82" s="12">
        <v>0</v>
      </c>
      <c r="AK82" s="20">
        <f>IF(A82="x",SUM(V82:AJ82),o)</f>
        <v>0</v>
      </c>
      <c r="AL82" s="23">
        <f t="shared" si="13"/>
        <v>0</v>
      </c>
      <c r="AM82" s="27"/>
    </row>
    <row r="83" spans="1:39" ht="12.95" customHeight="1" x14ac:dyDescent="0.2">
      <c r="A83" s="11" t="s">
        <v>101</v>
      </c>
      <c r="B83" s="12" t="s">
        <v>51</v>
      </c>
      <c r="C83" s="12" t="s">
        <v>52</v>
      </c>
      <c r="D83" s="18" t="str">
        <f t="shared" ref="D83:D89" si="14">TRIM(CONCATENATE(B83, " ",C83))</f>
        <v>PAST Josef</v>
      </c>
      <c r="E83" s="12" t="s">
        <v>120</v>
      </c>
      <c r="F83" s="104" t="s">
        <v>120</v>
      </c>
      <c r="G83" s="136"/>
      <c r="H83" s="20">
        <f>IF(OR(F83="",G83=""),0,G83-F83)</f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20">
        <f t="shared" si="12"/>
        <v>0</v>
      </c>
      <c r="V83" s="12">
        <v>712</v>
      </c>
      <c r="W83" s="12">
        <v>0</v>
      </c>
      <c r="X83" s="12">
        <v>0</v>
      </c>
      <c r="Y83" s="12">
        <v>0</v>
      </c>
      <c r="Z83" s="12">
        <v>622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590</v>
      </c>
      <c r="AG83" s="12"/>
      <c r="AH83" s="12">
        <v>0</v>
      </c>
      <c r="AI83" s="12">
        <v>0</v>
      </c>
      <c r="AJ83" s="12">
        <v>0</v>
      </c>
      <c r="AK83" s="20">
        <f t="shared" ref="AK83:AK89" si="15">IF(A83="x",SUM(V83:AJ83),0)</f>
        <v>1924</v>
      </c>
      <c r="AL83" s="23">
        <f t="shared" si="13"/>
        <v>1924</v>
      </c>
      <c r="AM83" s="27"/>
    </row>
    <row r="84" spans="1:39" ht="12.95" customHeight="1" x14ac:dyDescent="0.2">
      <c r="A84" s="11" t="s">
        <v>101</v>
      </c>
      <c r="B84" s="12" t="s">
        <v>53</v>
      </c>
      <c r="C84" s="12" t="s">
        <v>54</v>
      </c>
      <c r="D84" s="18" t="str">
        <f t="shared" si="14"/>
        <v>PICHLER Heinrich</v>
      </c>
      <c r="E84" s="12" t="s">
        <v>120</v>
      </c>
      <c r="F84" s="104" t="s">
        <v>120</v>
      </c>
      <c r="G84" s="135"/>
      <c r="H84" s="20">
        <f>IF(OR(F84="",G84=""),0,G84-F84)</f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20">
        <f t="shared" si="12"/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/>
      <c r="AH84" s="12">
        <v>0</v>
      </c>
      <c r="AI84" s="12">
        <v>0</v>
      </c>
      <c r="AJ84" s="12">
        <v>0</v>
      </c>
      <c r="AK84" s="20">
        <f t="shared" si="15"/>
        <v>0</v>
      </c>
      <c r="AL84" s="23">
        <f t="shared" si="13"/>
        <v>0</v>
      </c>
      <c r="AM84" s="27"/>
    </row>
    <row r="85" spans="1:39" ht="12.95" customHeight="1" x14ac:dyDescent="0.2">
      <c r="A85" s="11" t="s">
        <v>101</v>
      </c>
      <c r="B85" s="12" t="s">
        <v>135</v>
      </c>
      <c r="C85" s="12" t="s">
        <v>55</v>
      </c>
      <c r="D85" s="18" t="str">
        <f t="shared" si="14"/>
        <v>PICHLER Mag.Cpt. Kurt</v>
      </c>
      <c r="E85" s="12" t="s">
        <v>118</v>
      </c>
      <c r="F85" s="104">
        <v>13629</v>
      </c>
      <c r="G85" s="113">
        <v>13652</v>
      </c>
      <c r="H85" s="20">
        <f>IF(OR(F85="",G85=""),0,G85-F85)</f>
        <v>23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20">
        <f t="shared" si="12"/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/>
      <c r="AH85" s="12">
        <v>0</v>
      </c>
      <c r="AI85" s="12">
        <v>0</v>
      </c>
      <c r="AJ85" s="12">
        <v>0</v>
      </c>
      <c r="AK85" s="20">
        <f t="shared" si="15"/>
        <v>0</v>
      </c>
      <c r="AL85" s="23">
        <f t="shared" si="13"/>
        <v>23</v>
      </c>
      <c r="AM85" s="27"/>
    </row>
    <row r="86" spans="1:39" ht="11.45" customHeight="1" x14ac:dyDescent="0.2">
      <c r="A86" s="11" t="s">
        <v>101</v>
      </c>
      <c r="B86" s="12" t="s">
        <v>56</v>
      </c>
      <c r="C86" s="12" t="s">
        <v>57</v>
      </c>
      <c r="D86" s="18" t="str">
        <f t="shared" si="14"/>
        <v>PIRKLBAUER Gustav</v>
      </c>
      <c r="E86" s="12" t="s">
        <v>120</v>
      </c>
      <c r="F86" s="104" t="s">
        <v>391</v>
      </c>
      <c r="G86" s="135"/>
      <c r="H86" s="20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20">
        <f t="shared" si="12"/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/>
      <c r="AH86" s="12">
        <v>0</v>
      </c>
      <c r="AI86" s="12">
        <v>0</v>
      </c>
      <c r="AJ86" s="12">
        <v>0</v>
      </c>
      <c r="AK86" s="20">
        <f t="shared" si="15"/>
        <v>0</v>
      </c>
      <c r="AL86" s="23">
        <f t="shared" si="13"/>
        <v>0</v>
      </c>
      <c r="AM86" s="27"/>
    </row>
    <row r="87" spans="1:39" ht="12.95" customHeight="1" x14ac:dyDescent="0.2">
      <c r="A87" s="11" t="s">
        <v>101</v>
      </c>
      <c r="B87" s="12" t="s">
        <v>58</v>
      </c>
      <c r="C87" s="12" t="s">
        <v>20</v>
      </c>
      <c r="D87" s="18" t="str">
        <f t="shared" si="14"/>
        <v>PREITSCHOPF Franz</v>
      </c>
      <c r="E87" s="12" t="s">
        <v>394</v>
      </c>
      <c r="F87" s="104">
        <v>2634</v>
      </c>
      <c r="G87" s="94">
        <v>3984</v>
      </c>
      <c r="H87" s="20">
        <f>IF(OR(F87="",G87=""),0,G87-F87)</f>
        <v>1350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20">
        <f t="shared" si="12"/>
        <v>0</v>
      </c>
      <c r="V87" s="12">
        <v>712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/>
      <c r="AH87" s="12">
        <v>0</v>
      </c>
      <c r="AI87" s="12">
        <v>0</v>
      </c>
      <c r="AJ87" s="12">
        <v>0</v>
      </c>
      <c r="AK87" s="20">
        <f t="shared" si="15"/>
        <v>712</v>
      </c>
      <c r="AL87" s="23">
        <f t="shared" si="13"/>
        <v>2062</v>
      </c>
      <c r="AM87" s="27"/>
    </row>
    <row r="88" spans="1:39" ht="12.95" customHeight="1" x14ac:dyDescent="0.2">
      <c r="A88" s="11" t="s">
        <v>101</v>
      </c>
      <c r="B88" s="12" t="s">
        <v>59</v>
      </c>
      <c r="C88" s="12" t="s">
        <v>31</v>
      </c>
      <c r="D88" s="18" t="str">
        <f t="shared" si="14"/>
        <v>REHSE Peter</v>
      </c>
      <c r="E88" s="12" t="s">
        <v>120</v>
      </c>
      <c r="F88" s="104" t="s">
        <v>120</v>
      </c>
      <c r="G88" s="135"/>
      <c r="H88" s="20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20">
        <f t="shared" si="12"/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/>
      <c r="AH88" s="12">
        <v>0</v>
      </c>
      <c r="AI88" s="12">
        <v>0</v>
      </c>
      <c r="AJ88" s="12">
        <v>0</v>
      </c>
      <c r="AK88" s="20">
        <f t="shared" si="15"/>
        <v>0</v>
      </c>
      <c r="AL88" s="23">
        <f t="shared" si="13"/>
        <v>0</v>
      </c>
      <c r="AM88" s="27"/>
    </row>
    <row r="89" spans="1:39" ht="12.95" customHeight="1" x14ac:dyDescent="0.2">
      <c r="A89" s="11" t="s">
        <v>101</v>
      </c>
      <c r="B89" s="12" t="s">
        <v>205</v>
      </c>
      <c r="C89" s="12" t="s">
        <v>206</v>
      </c>
      <c r="D89" s="18" t="str">
        <f t="shared" si="14"/>
        <v>RÖSNER Manfred</v>
      </c>
      <c r="E89" s="61" t="s">
        <v>267</v>
      </c>
      <c r="F89" s="104">
        <v>11858</v>
      </c>
      <c r="G89" s="94">
        <v>14296</v>
      </c>
      <c r="H89" s="20">
        <f t="shared" ref="H89:H94" si="16">IF(OR(F89="",G89=""),0,G89-F89)</f>
        <v>2438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20">
        <f t="shared" si="12"/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/>
      <c r="AH89" s="12">
        <v>0</v>
      </c>
      <c r="AI89" s="12">
        <v>0</v>
      </c>
      <c r="AJ89" s="12">
        <v>0</v>
      </c>
      <c r="AK89" s="20">
        <f t="shared" si="15"/>
        <v>0</v>
      </c>
      <c r="AL89" s="23">
        <f t="shared" si="13"/>
        <v>11272</v>
      </c>
      <c r="AM89" s="27"/>
    </row>
    <row r="90" spans="1:39" ht="12.95" customHeight="1" x14ac:dyDescent="0.2">
      <c r="A90" s="11"/>
      <c r="B90" s="12"/>
      <c r="C90" s="12" t="s">
        <v>206</v>
      </c>
      <c r="D90" s="18" t="s">
        <v>224</v>
      </c>
      <c r="E90" s="132" t="s">
        <v>392</v>
      </c>
      <c r="F90" s="133">
        <v>0</v>
      </c>
      <c r="G90" s="94">
        <v>6873</v>
      </c>
      <c r="H90" s="20">
        <f t="shared" si="16"/>
        <v>6873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20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/>
      <c r="AH90" s="12">
        <v>0</v>
      </c>
      <c r="AI90" s="12">
        <v>0</v>
      </c>
      <c r="AJ90" s="12">
        <v>0</v>
      </c>
      <c r="AK90" s="20">
        <v>0</v>
      </c>
      <c r="AL90" s="23">
        <v>0</v>
      </c>
      <c r="AM90" s="27"/>
    </row>
    <row r="91" spans="1:39" ht="12.95" customHeight="1" x14ac:dyDescent="0.2">
      <c r="A91" s="11"/>
      <c r="B91" s="12" t="s">
        <v>205</v>
      </c>
      <c r="C91" s="12" t="s">
        <v>206</v>
      </c>
      <c r="D91" s="18" t="s">
        <v>224</v>
      </c>
      <c r="E91" s="95" t="s">
        <v>247</v>
      </c>
      <c r="F91" s="104">
        <v>10298</v>
      </c>
      <c r="G91" s="94">
        <v>12259</v>
      </c>
      <c r="H91" s="20">
        <f t="shared" si="16"/>
        <v>1961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20">
        <f>IF(A91="x",SUM(I91:T91),0)</f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/>
      <c r="AH91" s="12">
        <v>0</v>
      </c>
      <c r="AI91" s="12">
        <v>0</v>
      </c>
      <c r="AJ91" s="12">
        <v>0</v>
      </c>
      <c r="AK91" s="20">
        <f>IF(A91="x",SUM(V91:AJ91),0)</f>
        <v>0</v>
      </c>
      <c r="AL91" s="23">
        <v>0</v>
      </c>
      <c r="AM91" s="27"/>
    </row>
    <row r="92" spans="1:39" ht="12.95" customHeight="1" x14ac:dyDescent="0.2">
      <c r="A92" s="11" t="s">
        <v>101</v>
      </c>
      <c r="B92" s="12"/>
      <c r="C92" s="12" t="s">
        <v>61</v>
      </c>
      <c r="D92" s="18" t="s">
        <v>272</v>
      </c>
      <c r="E92" s="132" t="s">
        <v>342</v>
      </c>
      <c r="F92" s="133">
        <v>0</v>
      </c>
      <c r="G92" s="94">
        <v>5724</v>
      </c>
      <c r="H92" s="20">
        <f t="shared" si="16"/>
        <v>5724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100</v>
      </c>
      <c r="T92" s="12">
        <v>0</v>
      </c>
      <c r="U92" s="20">
        <f>IF(A92="x",SUM(I92:T92),0)</f>
        <v>100</v>
      </c>
      <c r="V92" s="12">
        <v>712</v>
      </c>
      <c r="W92" s="12">
        <v>0</v>
      </c>
      <c r="X92" s="12">
        <v>655</v>
      </c>
      <c r="Y92" s="12">
        <v>730</v>
      </c>
      <c r="Z92" s="12">
        <v>0</v>
      </c>
      <c r="AA92" s="12">
        <v>0</v>
      </c>
      <c r="AB92" s="12">
        <v>0</v>
      </c>
      <c r="AC92" s="12">
        <v>1160</v>
      </c>
      <c r="AD92" s="12">
        <v>0</v>
      </c>
      <c r="AE92" s="12">
        <v>1220</v>
      </c>
      <c r="AF92" s="12">
        <v>0</v>
      </c>
      <c r="AG92" s="12"/>
      <c r="AH92" s="12">
        <v>0</v>
      </c>
      <c r="AI92" s="12">
        <v>0</v>
      </c>
      <c r="AJ92" s="12">
        <v>0</v>
      </c>
      <c r="AK92" s="20">
        <f>IF(A92="x",SUM(V92:AJ92),0)</f>
        <v>4477</v>
      </c>
      <c r="AL92" s="23">
        <f>IF(A92="x",SUMIF(D:D,D92,H:H)+U92+AK92,0)</f>
        <v>11869</v>
      </c>
      <c r="AM92" s="27"/>
    </row>
    <row r="93" spans="1:39" ht="12.95" customHeight="1" x14ac:dyDescent="0.2">
      <c r="A93" s="11"/>
      <c r="B93" s="12"/>
      <c r="C93" s="12" t="s">
        <v>61</v>
      </c>
      <c r="D93" s="18" t="s">
        <v>272</v>
      </c>
      <c r="E93" s="61" t="s">
        <v>332</v>
      </c>
      <c r="F93" s="104">
        <v>7889</v>
      </c>
      <c r="G93" s="94">
        <v>9457</v>
      </c>
      <c r="H93" s="20">
        <f t="shared" si="16"/>
        <v>1568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20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/>
      <c r="AH93" s="12">
        <v>0</v>
      </c>
      <c r="AI93" s="12">
        <v>0</v>
      </c>
      <c r="AJ93" s="12">
        <v>0</v>
      </c>
      <c r="AK93" s="20">
        <v>0</v>
      </c>
      <c r="AL93" s="23">
        <v>0</v>
      </c>
      <c r="AM93" s="27"/>
    </row>
    <row r="94" spans="1:39" ht="12.95" customHeight="1" x14ac:dyDescent="0.2">
      <c r="A94" s="11" t="s">
        <v>101</v>
      </c>
      <c r="B94" s="12" t="s">
        <v>60</v>
      </c>
      <c r="C94" s="12" t="s">
        <v>61</v>
      </c>
      <c r="D94" s="18" t="str">
        <f>TRIM(CONCATENATE(B94, " ",C94))</f>
        <v>SCHNEIDER Christian</v>
      </c>
      <c r="E94" s="12" t="s">
        <v>260</v>
      </c>
      <c r="F94" s="104">
        <v>22235</v>
      </c>
      <c r="G94" s="94">
        <v>29978</v>
      </c>
      <c r="H94" s="20">
        <f t="shared" si="16"/>
        <v>7743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20">
        <f>IF(A94="x",SUM(I94:T94),0)</f>
        <v>0</v>
      </c>
      <c r="V94" s="12">
        <v>712</v>
      </c>
      <c r="W94" s="12">
        <v>0</v>
      </c>
      <c r="X94" s="12">
        <v>655</v>
      </c>
      <c r="Y94" s="12">
        <v>0</v>
      </c>
      <c r="Z94" s="12">
        <v>622</v>
      </c>
      <c r="AA94" s="12">
        <v>617</v>
      </c>
      <c r="AB94" s="12">
        <v>641</v>
      </c>
      <c r="AC94" s="12">
        <v>1160</v>
      </c>
      <c r="AD94" s="12">
        <v>610</v>
      </c>
      <c r="AE94" s="12">
        <v>300</v>
      </c>
      <c r="AF94" s="12">
        <v>590</v>
      </c>
      <c r="AG94" s="12"/>
      <c r="AH94" s="12">
        <v>0</v>
      </c>
      <c r="AI94" s="12">
        <v>0</v>
      </c>
      <c r="AJ94" s="12">
        <v>0</v>
      </c>
      <c r="AK94" s="20">
        <f>IF(A94="x",SUM(V94:AJ94),0)</f>
        <v>5907</v>
      </c>
      <c r="AL94" s="23">
        <f>IF(A94="x",SUMIF(D:D,D94,H:H)+U94+AK94,0)</f>
        <v>13650</v>
      </c>
      <c r="AM94" s="27"/>
    </row>
    <row r="95" spans="1:39" ht="12.95" customHeight="1" x14ac:dyDescent="0.2">
      <c r="A95" s="11" t="s">
        <v>101</v>
      </c>
      <c r="B95" s="12" t="s">
        <v>62</v>
      </c>
      <c r="C95" s="12" t="s">
        <v>63</v>
      </c>
      <c r="D95" s="18" t="str">
        <f>TRIM(CONCATENATE(B95, " ",C95))</f>
        <v>SCHRANGL Reinhard</v>
      </c>
      <c r="E95" s="12" t="s">
        <v>120</v>
      </c>
      <c r="F95" s="104" t="s">
        <v>120</v>
      </c>
      <c r="G95" s="136"/>
      <c r="H95" s="20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20">
        <f>IF(A95="x",SUM(I95:T95),0)</f>
        <v>0</v>
      </c>
      <c r="V95" s="12">
        <v>0</v>
      </c>
      <c r="W95" s="12">
        <v>0</v>
      </c>
      <c r="X95" s="12">
        <v>0</v>
      </c>
      <c r="Y95" s="13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/>
      <c r="AH95" s="12">
        <v>0</v>
      </c>
      <c r="AI95" s="12">
        <v>0</v>
      </c>
      <c r="AJ95" s="12">
        <v>0</v>
      </c>
      <c r="AK95" s="20">
        <f>IF(A95="x",SUM(V95:AJ95),0)</f>
        <v>0</v>
      </c>
      <c r="AL95" s="23">
        <f>IF(A95="x",SUMIF(D:D,D95,H:H)+U95+AK95,0)</f>
        <v>0</v>
      </c>
      <c r="AM95" s="27"/>
    </row>
    <row r="96" spans="1:39" ht="12.95" customHeight="1" x14ac:dyDescent="0.2">
      <c r="A96" s="11" t="s">
        <v>101</v>
      </c>
      <c r="B96" s="12" t="s">
        <v>65</v>
      </c>
      <c r="C96" s="12" t="s">
        <v>64</v>
      </c>
      <c r="D96" s="18" t="s">
        <v>210</v>
      </c>
      <c r="E96" s="12" t="s">
        <v>245</v>
      </c>
      <c r="F96" s="104">
        <v>9779</v>
      </c>
      <c r="G96" s="94">
        <v>18949</v>
      </c>
      <c r="H96" s="20">
        <f t="shared" ref="H96:H106" si="17">IF(OR(F96="",G96=""),0,G96-F96)</f>
        <v>9170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100</v>
      </c>
      <c r="T96" s="12">
        <v>0</v>
      </c>
      <c r="U96" s="20">
        <f>IF(A96="x",SUM(I96:T96),0)</f>
        <v>100</v>
      </c>
      <c r="V96" s="12">
        <v>0</v>
      </c>
      <c r="W96" s="12">
        <v>0</v>
      </c>
      <c r="X96" s="12">
        <v>655</v>
      </c>
      <c r="Y96" s="12">
        <v>730</v>
      </c>
      <c r="Z96" s="12">
        <v>622</v>
      </c>
      <c r="AA96" s="12">
        <v>617</v>
      </c>
      <c r="AB96" s="12">
        <v>641</v>
      </c>
      <c r="AC96" s="12">
        <v>0</v>
      </c>
      <c r="AD96" s="12">
        <v>0</v>
      </c>
      <c r="AE96" s="12">
        <v>1220</v>
      </c>
      <c r="AF96" s="12">
        <v>0</v>
      </c>
      <c r="AG96" s="12"/>
      <c r="AH96" s="12">
        <v>0</v>
      </c>
      <c r="AI96" s="12">
        <v>572</v>
      </c>
      <c r="AJ96" s="12">
        <v>0</v>
      </c>
      <c r="AK96" s="20">
        <f>IF(A96="x",SUM(V96:AJ96),0)</f>
        <v>5057</v>
      </c>
      <c r="AL96" s="23">
        <f>IF(A96="x",SUMIF(D:D,D96,H:H)+U96+AK96,0)</f>
        <v>15432</v>
      </c>
      <c r="AM96" s="27"/>
    </row>
    <row r="97" spans="1:39" ht="12.95" customHeight="1" x14ac:dyDescent="0.2">
      <c r="A97" s="11"/>
      <c r="B97" s="12" t="s">
        <v>65</v>
      </c>
      <c r="C97" s="12" t="s">
        <v>64</v>
      </c>
      <c r="D97" s="18" t="s">
        <v>210</v>
      </c>
      <c r="E97" s="61" t="s">
        <v>290</v>
      </c>
      <c r="F97" s="104">
        <v>2966</v>
      </c>
      <c r="G97" s="94">
        <v>4071</v>
      </c>
      <c r="H97" s="20">
        <f t="shared" si="17"/>
        <v>1105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20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/>
      <c r="AH97" s="12">
        <v>0</v>
      </c>
      <c r="AI97" s="12">
        <v>0</v>
      </c>
      <c r="AJ97" s="12">
        <v>0</v>
      </c>
      <c r="AK97" s="20">
        <v>0</v>
      </c>
      <c r="AL97" s="23">
        <v>0</v>
      </c>
      <c r="AM97" s="27"/>
    </row>
    <row r="98" spans="1:39" ht="12.95" customHeight="1" x14ac:dyDescent="0.2">
      <c r="A98" s="11" t="s">
        <v>101</v>
      </c>
      <c r="B98" s="12" t="s">
        <v>66</v>
      </c>
      <c r="C98" s="12" t="s">
        <v>52</v>
      </c>
      <c r="D98" s="18" t="str">
        <f>TRIM(CONCATENATE(B98, " ",C98))</f>
        <v>SOMMER Josef</v>
      </c>
      <c r="E98" s="61" t="s">
        <v>216</v>
      </c>
      <c r="F98" s="104">
        <v>8421</v>
      </c>
      <c r="G98" s="94">
        <v>16227</v>
      </c>
      <c r="H98" s="20">
        <f t="shared" si="17"/>
        <v>7806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100</v>
      </c>
      <c r="T98" s="12">
        <v>0</v>
      </c>
      <c r="U98" s="20">
        <f t="shared" ref="U98:U105" si="18">IF(A98="x",SUM(I98:T98),0)</f>
        <v>100</v>
      </c>
      <c r="V98" s="12">
        <v>712</v>
      </c>
      <c r="W98" s="12">
        <v>0</v>
      </c>
      <c r="X98" s="12">
        <v>655</v>
      </c>
      <c r="Y98" s="12">
        <v>730</v>
      </c>
      <c r="Z98" s="12">
        <v>622</v>
      </c>
      <c r="AA98" s="12">
        <v>617</v>
      </c>
      <c r="AB98" s="12">
        <v>641</v>
      </c>
      <c r="AC98" s="12">
        <v>1160</v>
      </c>
      <c r="AD98" s="12">
        <v>610</v>
      </c>
      <c r="AE98" s="12">
        <v>1220</v>
      </c>
      <c r="AF98" s="12">
        <v>590</v>
      </c>
      <c r="AG98" s="12"/>
      <c r="AH98" s="12">
        <v>0</v>
      </c>
      <c r="AI98" s="12">
        <v>572</v>
      </c>
      <c r="AJ98" s="12">
        <v>0</v>
      </c>
      <c r="AK98" s="20">
        <f t="shared" ref="AK98:AK105" si="19">IF(A98="x",SUM(V98:AJ98),0)</f>
        <v>8129</v>
      </c>
      <c r="AL98" s="23">
        <f t="shared" ref="AL98:AL105" si="20">IF(A98="x",SUMIF(D:D,D98,H:H)+U98+AK98,0)</f>
        <v>21288</v>
      </c>
      <c r="AM98" s="139" t="s">
        <v>398</v>
      </c>
    </row>
    <row r="99" spans="1:39" ht="12.95" customHeight="1" x14ac:dyDescent="0.2">
      <c r="A99" s="11"/>
      <c r="B99" s="12" t="s">
        <v>66</v>
      </c>
      <c r="C99" s="12" t="s">
        <v>52</v>
      </c>
      <c r="D99" s="18" t="str">
        <f>TRIM(CONCATENATE(B99, " ",C99))</f>
        <v>SOMMER Josef</v>
      </c>
      <c r="E99" s="61" t="s">
        <v>344</v>
      </c>
      <c r="F99" s="104">
        <v>8127</v>
      </c>
      <c r="G99" s="94">
        <v>13380</v>
      </c>
      <c r="H99" s="20">
        <f t="shared" si="17"/>
        <v>5253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20">
        <f t="shared" si="18"/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/>
      <c r="AH99" s="12">
        <v>0</v>
      </c>
      <c r="AI99" s="12">
        <v>0</v>
      </c>
      <c r="AJ99" s="12">
        <v>0</v>
      </c>
      <c r="AK99" s="20">
        <f t="shared" si="19"/>
        <v>0</v>
      </c>
      <c r="AL99" s="23">
        <f t="shared" si="20"/>
        <v>0</v>
      </c>
      <c r="AM99" s="27"/>
    </row>
    <row r="100" spans="1:39" ht="12.95" customHeight="1" x14ac:dyDescent="0.2">
      <c r="A100" s="11" t="s">
        <v>101</v>
      </c>
      <c r="B100" s="12" t="s">
        <v>67</v>
      </c>
      <c r="C100" s="12" t="s">
        <v>68</v>
      </c>
      <c r="D100" s="18" t="str">
        <f>TRIM(CONCATENATE(B100, " ",C100))</f>
        <v>SPIESBERGER Martin</v>
      </c>
      <c r="E100" s="12" t="s">
        <v>104</v>
      </c>
      <c r="F100" s="104">
        <v>42233</v>
      </c>
      <c r="G100" s="94">
        <v>42538</v>
      </c>
      <c r="H100" s="20">
        <f t="shared" si="17"/>
        <v>305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20">
        <f t="shared" si="18"/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/>
      <c r="AH100" s="12">
        <v>0</v>
      </c>
      <c r="AI100" s="12">
        <v>0</v>
      </c>
      <c r="AJ100" s="12">
        <v>0</v>
      </c>
      <c r="AK100" s="20">
        <f t="shared" si="19"/>
        <v>0</v>
      </c>
      <c r="AL100" s="23">
        <f t="shared" si="20"/>
        <v>305</v>
      </c>
      <c r="AM100" s="27"/>
    </row>
    <row r="101" spans="1:39" ht="12.95" customHeight="1" x14ac:dyDescent="0.2">
      <c r="A101" s="11"/>
      <c r="B101" s="12" t="s">
        <v>67</v>
      </c>
      <c r="C101" s="12" t="s">
        <v>68</v>
      </c>
      <c r="D101" s="18" t="str">
        <f>TRIM(CONCATENATE(B101, " ",C101))</f>
        <v>SPIESBERGER Martin</v>
      </c>
      <c r="E101" s="12" t="s">
        <v>113</v>
      </c>
      <c r="F101" s="104">
        <v>33933</v>
      </c>
      <c r="G101" s="113">
        <v>33933</v>
      </c>
      <c r="H101" s="20">
        <f t="shared" si="17"/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20">
        <f t="shared" si="18"/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/>
      <c r="AH101" s="12">
        <v>0</v>
      </c>
      <c r="AI101" s="12">
        <v>0</v>
      </c>
      <c r="AJ101" s="12">
        <v>0</v>
      </c>
      <c r="AK101" s="20">
        <f t="shared" si="19"/>
        <v>0</v>
      </c>
      <c r="AL101" s="23">
        <f t="shared" si="20"/>
        <v>0</v>
      </c>
      <c r="AM101" s="27"/>
    </row>
    <row r="102" spans="1:39" ht="12.95" customHeight="1" x14ac:dyDescent="0.2">
      <c r="A102" s="11" t="s">
        <v>101</v>
      </c>
      <c r="B102" s="12" t="s">
        <v>198</v>
      </c>
      <c r="C102" s="12" t="s">
        <v>197</v>
      </c>
      <c r="D102" s="18" t="s">
        <v>199</v>
      </c>
      <c r="E102" s="12" t="s">
        <v>120</v>
      </c>
      <c r="F102" s="104" t="s">
        <v>120</v>
      </c>
      <c r="G102" s="135"/>
      <c r="H102" s="20">
        <f t="shared" si="17"/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20">
        <f t="shared" si="18"/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/>
      <c r="AH102" s="12">
        <v>0</v>
      </c>
      <c r="AI102" s="12">
        <v>0</v>
      </c>
      <c r="AJ102" s="12">
        <v>0</v>
      </c>
      <c r="AK102" s="20">
        <f t="shared" si="19"/>
        <v>0</v>
      </c>
      <c r="AL102" s="23">
        <f t="shared" si="20"/>
        <v>0</v>
      </c>
      <c r="AM102" s="27"/>
    </row>
    <row r="103" spans="1:39" ht="12.95" customHeight="1" x14ac:dyDescent="0.2">
      <c r="A103" s="11" t="s">
        <v>101</v>
      </c>
      <c r="B103" s="12" t="s">
        <v>69</v>
      </c>
      <c r="C103" s="12" t="s">
        <v>15</v>
      </c>
      <c r="D103" s="18" t="str">
        <f>TRIM(CONCATENATE(B103, " ",C103))</f>
        <v>STEINER Bernhard</v>
      </c>
      <c r="E103" s="61" t="s">
        <v>179</v>
      </c>
      <c r="F103" s="104">
        <v>10408</v>
      </c>
      <c r="G103" s="94">
        <v>15092</v>
      </c>
      <c r="H103" s="20">
        <f t="shared" si="17"/>
        <v>4684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20">
        <f t="shared" si="18"/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/>
      <c r="AH103" s="12">
        <v>0</v>
      </c>
      <c r="AI103" s="12">
        <v>0</v>
      </c>
      <c r="AJ103" s="12">
        <v>0</v>
      </c>
      <c r="AK103" s="20">
        <f t="shared" si="19"/>
        <v>0</v>
      </c>
      <c r="AL103" s="23">
        <f t="shared" si="20"/>
        <v>4684</v>
      </c>
      <c r="AM103" s="27"/>
    </row>
    <row r="104" spans="1:39" ht="12.95" customHeight="1" x14ac:dyDescent="0.2">
      <c r="A104" s="11" t="s">
        <v>101</v>
      </c>
      <c r="B104" s="12" t="s">
        <v>69</v>
      </c>
      <c r="C104" s="12" t="s">
        <v>70</v>
      </c>
      <c r="D104" s="18" t="str">
        <f>TRIM(CONCATENATE(B104, " ",C104))</f>
        <v>STEINER Friedrich</v>
      </c>
      <c r="E104" s="12" t="s">
        <v>262</v>
      </c>
      <c r="F104" s="104">
        <v>13125</v>
      </c>
      <c r="G104" s="94"/>
      <c r="H104" s="20">
        <f t="shared" si="17"/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20">
        <f t="shared" si="18"/>
        <v>0</v>
      </c>
      <c r="V104" s="12">
        <v>0</v>
      </c>
      <c r="W104" s="12">
        <v>0</v>
      </c>
      <c r="X104" s="12">
        <v>0</v>
      </c>
      <c r="Y104" s="13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/>
      <c r="AH104" s="12">
        <v>0</v>
      </c>
      <c r="AI104" s="12">
        <v>0</v>
      </c>
      <c r="AJ104" s="12">
        <v>0</v>
      </c>
      <c r="AK104" s="20">
        <f t="shared" si="19"/>
        <v>0</v>
      </c>
      <c r="AL104" s="23">
        <f t="shared" si="20"/>
        <v>0</v>
      </c>
      <c r="AM104" s="27"/>
    </row>
    <row r="105" spans="1:39" ht="12.95" customHeight="1" x14ac:dyDescent="0.2">
      <c r="A105" s="11" t="s">
        <v>101</v>
      </c>
      <c r="B105" s="12" t="s">
        <v>69</v>
      </c>
      <c r="C105" s="12" t="s">
        <v>71</v>
      </c>
      <c r="D105" s="18" t="str">
        <f>TRIM(CONCATENATE(B105, " ",C105))</f>
        <v>STEINER Hugo</v>
      </c>
      <c r="E105" s="12" t="s">
        <v>156</v>
      </c>
      <c r="F105" s="104">
        <v>14318</v>
      </c>
      <c r="G105" s="113">
        <v>15696</v>
      </c>
      <c r="H105" s="20">
        <f t="shared" si="17"/>
        <v>1378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20">
        <f t="shared" si="18"/>
        <v>0</v>
      </c>
      <c r="V105" s="12">
        <v>712</v>
      </c>
      <c r="W105" s="12">
        <v>0</v>
      </c>
      <c r="X105" s="12">
        <v>655</v>
      </c>
      <c r="Y105" s="12">
        <v>730</v>
      </c>
      <c r="Z105" s="12">
        <v>622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590</v>
      </c>
      <c r="AG105" s="12"/>
      <c r="AH105" s="12">
        <v>0</v>
      </c>
      <c r="AI105" s="12">
        <v>0</v>
      </c>
      <c r="AJ105" s="12">
        <v>0</v>
      </c>
      <c r="AK105" s="20">
        <f t="shared" si="19"/>
        <v>3309</v>
      </c>
      <c r="AL105" s="23">
        <f t="shared" si="20"/>
        <v>8268</v>
      </c>
      <c r="AM105" s="27"/>
    </row>
    <row r="106" spans="1:39" ht="12.95" customHeight="1" x14ac:dyDescent="0.2">
      <c r="A106" s="11"/>
      <c r="B106" s="12" t="s">
        <v>69</v>
      </c>
      <c r="C106" s="12" t="s">
        <v>71</v>
      </c>
      <c r="D106" s="18" t="s">
        <v>226</v>
      </c>
      <c r="E106" s="132" t="s">
        <v>393</v>
      </c>
      <c r="F106" s="133">
        <v>0</v>
      </c>
      <c r="G106" s="94">
        <v>3581</v>
      </c>
      <c r="H106" s="20">
        <f t="shared" si="17"/>
        <v>3581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20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/>
      <c r="AH106" s="12">
        <v>0</v>
      </c>
      <c r="AI106" s="12">
        <v>0</v>
      </c>
      <c r="AJ106" s="12">
        <v>0</v>
      </c>
      <c r="AK106" s="20">
        <v>0</v>
      </c>
      <c r="AL106" s="23">
        <v>0</v>
      </c>
      <c r="AM106" s="27"/>
    </row>
    <row r="107" spans="1:39" ht="12.95" customHeight="1" x14ac:dyDescent="0.2">
      <c r="A107" s="11" t="s">
        <v>101</v>
      </c>
      <c r="B107" s="12" t="s">
        <v>69</v>
      </c>
      <c r="C107" s="12" t="s">
        <v>72</v>
      </c>
      <c r="D107" s="18" t="str">
        <f>TRIM(CONCATENATE(B107, " ",C107))</f>
        <v>STEINER Oskar</v>
      </c>
      <c r="E107" s="12" t="s">
        <v>120</v>
      </c>
      <c r="F107" s="10" t="s">
        <v>167</v>
      </c>
      <c r="G107" s="135"/>
      <c r="H107" s="20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20">
        <f>IF(A107="x",SUM(I107:T107),0)</f>
        <v>0</v>
      </c>
      <c r="V107" s="12">
        <v>0</v>
      </c>
      <c r="W107" s="12">
        <v>0</v>
      </c>
      <c r="X107" s="12">
        <v>0</v>
      </c>
      <c r="Y107" s="13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/>
      <c r="AH107" s="12">
        <v>0</v>
      </c>
      <c r="AI107" s="12">
        <v>0</v>
      </c>
      <c r="AJ107" s="12">
        <v>0</v>
      </c>
      <c r="AK107" s="20">
        <f>IF(A107="x",SUM(V107:AJ107),0)</f>
        <v>0</v>
      </c>
      <c r="AL107" s="23">
        <f>IF(A107="x",SUMIF(D:D,D107,H:H)+U107+AK107,0)</f>
        <v>0</v>
      </c>
      <c r="AM107" s="27"/>
    </row>
    <row r="108" spans="1:39" s="31" customFormat="1" ht="12.95" customHeight="1" x14ac:dyDescent="0.2">
      <c r="A108" s="108" t="s">
        <v>101</v>
      </c>
      <c r="B108" s="61" t="s">
        <v>73</v>
      </c>
      <c r="C108" s="61" t="s">
        <v>74</v>
      </c>
      <c r="D108" s="18" t="str">
        <f>TRIM(CONCATENATE(B108, " ",C108))</f>
        <v>STEINHUBER Alfred</v>
      </c>
      <c r="E108" s="61" t="s">
        <v>281</v>
      </c>
      <c r="F108" s="104">
        <v>63087</v>
      </c>
      <c r="G108" s="113">
        <v>64321</v>
      </c>
      <c r="H108" s="20">
        <f>IF(OR(F108="",G108=""),0,G108-F108)</f>
        <v>1234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20">
        <f>IF(A108="x",SUM(I108:T108),0)</f>
        <v>0</v>
      </c>
      <c r="V108" s="61">
        <v>712</v>
      </c>
      <c r="W108" s="61">
        <v>0</v>
      </c>
      <c r="X108" s="61">
        <v>0</v>
      </c>
      <c r="Y108" s="61">
        <v>0</v>
      </c>
      <c r="Z108" s="61">
        <v>622</v>
      </c>
      <c r="AA108" s="61">
        <v>617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/>
      <c r="AH108" s="61">
        <v>0</v>
      </c>
      <c r="AI108" s="61">
        <v>0</v>
      </c>
      <c r="AJ108" s="61">
        <v>0</v>
      </c>
      <c r="AK108" s="20">
        <f>IF(A108="x",SUM(V108:AJ108),0)</f>
        <v>1951</v>
      </c>
      <c r="AL108" s="23">
        <f>IF(A108="x",SUMIF(D:D,D108,H:H)+U108+AK108,0)</f>
        <v>3185</v>
      </c>
      <c r="AM108" s="56"/>
    </row>
    <row r="109" spans="1:39" ht="12.95" customHeight="1" x14ac:dyDescent="0.2">
      <c r="A109" s="11" t="s">
        <v>101</v>
      </c>
      <c r="B109" s="12" t="s">
        <v>73</v>
      </c>
      <c r="C109" s="12" t="s">
        <v>61</v>
      </c>
      <c r="D109" s="18" t="str">
        <f>TRIM(CONCATENATE(B109, " ",C109))</f>
        <v>STEINHUBER Christian</v>
      </c>
      <c r="E109" s="12" t="s">
        <v>261</v>
      </c>
      <c r="F109" s="104">
        <v>65683</v>
      </c>
      <c r="G109" s="94"/>
      <c r="H109" s="20">
        <f>IF(OR(F109="",G109=""),0,G109-F109)</f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20">
        <f>IF(A109="x",SUM(I109:T109),0)</f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622</v>
      </c>
      <c r="AA109" s="12">
        <v>617</v>
      </c>
      <c r="AB109" s="12">
        <v>641</v>
      </c>
      <c r="AC109" s="12">
        <v>0</v>
      </c>
      <c r="AD109" s="12">
        <v>610</v>
      </c>
      <c r="AE109" s="12">
        <v>1220</v>
      </c>
      <c r="AF109" s="12">
        <v>590</v>
      </c>
      <c r="AG109" s="12"/>
      <c r="AH109" s="12">
        <v>0</v>
      </c>
      <c r="AI109" s="12">
        <v>0</v>
      </c>
      <c r="AJ109" s="12">
        <v>0</v>
      </c>
      <c r="AK109" s="20">
        <f>IF(A109="x",SUM(V109:AJ109),0)</f>
        <v>4300</v>
      </c>
      <c r="AL109" s="23">
        <f>IF(A109="x",SUMIF(D:D,D109,H:H)+U109+AK109,0)</f>
        <v>4300</v>
      </c>
      <c r="AM109" s="27"/>
    </row>
    <row r="110" spans="1:39" ht="12.95" customHeight="1" x14ac:dyDescent="0.2">
      <c r="A110" s="11"/>
      <c r="B110" s="12" t="s">
        <v>73</v>
      </c>
      <c r="C110" s="12" t="s">
        <v>61</v>
      </c>
      <c r="D110" s="18" t="s">
        <v>263</v>
      </c>
      <c r="E110" s="12" t="s">
        <v>264</v>
      </c>
      <c r="F110" s="104">
        <v>43051</v>
      </c>
      <c r="G110" s="94"/>
      <c r="H110" s="20">
        <f>IF(OR(F110="",G110=""),0,G110-F110)</f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20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/>
      <c r="AH110" s="12">
        <v>0</v>
      </c>
      <c r="AI110" s="12">
        <v>0</v>
      </c>
      <c r="AJ110" s="12">
        <v>0</v>
      </c>
      <c r="AK110" s="20">
        <v>0</v>
      </c>
      <c r="AL110" s="23">
        <v>0</v>
      </c>
      <c r="AM110" s="27"/>
    </row>
    <row r="111" spans="1:39" ht="12.95" customHeight="1" x14ac:dyDescent="0.2">
      <c r="A111" s="11" t="s">
        <v>101</v>
      </c>
      <c r="B111" s="12" t="s">
        <v>75</v>
      </c>
      <c r="C111" s="12" t="s">
        <v>24</v>
      </c>
      <c r="D111" s="18" t="str">
        <f>TRIM(CONCATENATE(B111, " ",C111))</f>
        <v>STUMPNER Rudolf</v>
      </c>
      <c r="E111" s="61" t="s">
        <v>120</v>
      </c>
      <c r="F111" s="104" t="s">
        <v>167</v>
      </c>
      <c r="G111" s="135"/>
      <c r="H111" s="20">
        <f>IF(OR(F111="",G111=""),0,G111-F111)</f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20">
        <f>IF(A111="x",SUM(I111:T111),0)</f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/>
      <c r="AH111" s="12">
        <v>0</v>
      </c>
      <c r="AI111" s="12">
        <v>0</v>
      </c>
      <c r="AJ111" s="12">
        <v>0</v>
      </c>
      <c r="AK111" s="20">
        <f>IF(A111="x",SUM(V111:AJ111),0)</f>
        <v>0</v>
      </c>
      <c r="AL111" s="23">
        <f>IF(A111="x",SUMIF(D:D,D111,H:H)+U111+AK111,0)</f>
        <v>0</v>
      </c>
      <c r="AM111" s="27"/>
    </row>
    <row r="112" spans="1:39" ht="12.95" customHeight="1" x14ac:dyDescent="0.2">
      <c r="A112" s="11" t="s">
        <v>101</v>
      </c>
      <c r="B112" s="12" t="s">
        <v>76</v>
      </c>
      <c r="C112" s="12" t="s">
        <v>121</v>
      </c>
      <c r="D112" s="18" t="str">
        <f>TRIM(CONCATENATE(B112, " ",C112))</f>
        <v>TESO Manuele</v>
      </c>
      <c r="E112" s="61" t="s">
        <v>120</v>
      </c>
      <c r="F112" s="10" t="s">
        <v>120</v>
      </c>
      <c r="G112" s="135"/>
      <c r="H112" s="20">
        <f>IF(OR(F112="",G112=""),0,G112-F112)</f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20">
        <f>IF(A112="x",SUM(I112:T112),0)</f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/>
      <c r="AH112" s="12">
        <v>0</v>
      </c>
      <c r="AI112" s="12">
        <v>0</v>
      </c>
      <c r="AJ112" s="12">
        <v>0</v>
      </c>
      <c r="AK112" s="20">
        <f>IF(A112="x",SUM(V112:AJ112),0)</f>
        <v>0</v>
      </c>
      <c r="AL112" s="23">
        <f>IF(A112="x",SUMIF(D:D,D112,H:H)+U112+AK112,0)</f>
        <v>0</v>
      </c>
      <c r="AM112" s="27"/>
    </row>
    <row r="113" spans="1:39" ht="12.95" customHeight="1" x14ac:dyDescent="0.2">
      <c r="A113" s="11" t="s">
        <v>101</v>
      </c>
      <c r="B113" s="12" t="s">
        <v>77</v>
      </c>
      <c r="C113" s="12" t="s">
        <v>78</v>
      </c>
      <c r="D113" s="18" t="str">
        <f>TRIM(CONCATENATE(B113, " ",C113))</f>
        <v>WEBINGER Horst</v>
      </c>
      <c r="E113" s="12" t="s">
        <v>120</v>
      </c>
      <c r="F113" s="10" t="s">
        <v>120</v>
      </c>
      <c r="G113" s="136"/>
      <c r="H113" s="20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20">
        <f>IF(A113="x",SUM(I113:T113),0)</f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/>
      <c r="AH113" s="12">
        <v>0</v>
      </c>
      <c r="AI113" s="12">
        <v>0</v>
      </c>
      <c r="AJ113" s="12">
        <v>0</v>
      </c>
      <c r="AK113" s="20">
        <f>IF(A113="x",SUM(V113:AJ113),0)</f>
        <v>0</v>
      </c>
      <c r="AL113" s="23">
        <f>IF(A113="x",SUMIF(D:D,D113,H:H)+U113+AK113,0)</f>
        <v>0</v>
      </c>
      <c r="AM113" s="27"/>
    </row>
    <row r="114" spans="1:39" ht="12.95" customHeight="1" x14ac:dyDescent="0.2">
      <c r="A114" s="11" t="s">
        <v>101</v>
      </c>
      <c r="B114" s="12" t="s">
        <v>255</v>
      </c>
      <c r="C114" s="12" t="s">
        <v>13</v>
      </c>
      <c r="D114" s="18" t="s">
        <v>254</v>
      </c>
      <c r="E114" s="12" t="s">
        <v>257</v>
      </c>
      <c r="F114" s="104">
        <v>25398</v>
      </c>
      <c r="G114" s="94">
        <v>27889</v>
      </c>
      <c r="H114" s="20">
        <f>IF(OR(126="",G114=""),0,G114-F114)</f>
        <v>2491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20">
        <f>IF(A114="x",SUM(I114:T114),0)</f>
        <v>0</v>
      </c>
      <c r="V114" s="12">
        <v>712</v>
      </c>
      <c r="W114" s="12">
        <v>0</v>
      </c>
      <c r="X114" s="12">
        <v>655</v>
      </c>
      <c r="Y114" s="12">
        <v>0</v>
      </c>
      <c r="Z114" s="12">
        <v>622</v>
      </c>
      <c r="AA114" s="12">
        <v>617</v>
      </c>
      <c r="AB114" s="12">
        <v>0</v>
      </c>
      <c r="AC114" s="12">
        <v>1160</v>
      </c>
      <c r="AD114" s="12">
        <v>0</v>
      </c>
      <c r="AE114" s="12">
        <v>0</v>
      </c>
      <c r="AF114" s="12">
        <v>590</v>
      </c>
      <c r="AG114" s="12"/>
      <c r="AH114" s="12">
        <v>0</v>
      </c>
      <c r="AI114" s="12">
        <v>0</v>
      </c>
      <c r="AJ114" s="12">
        <v>0</v>
      </c>
      <c r="AK114" s="20">
        <f>IF(A114="x",SUM(V114:AJ114),0)</f>
        <v>4356</v>
      </c>
      <c r="AL114" s="23">
        <f>IF(A114="x",SUMIF(D:D,D114,H:H)+U114+AK114,0)</f>
        <v>13560</v>
      </c>
      <c r="AM114" s="27"/>
    </row>
    <row r="115" spans="1:39" ht="12.95" customHeight="1" x14ac:dyDescent="0.2">
      <c r="A115" s="11"/>
      <c r="B115" s="12" t="s">
        <v>256</v>
      </c>
      <c r="C115" s="12" t="s">
        <v>13</v>
      </c>
      <c r="D115" s="18" t="s">
        <v>254</v>
      </c>
      <c r="E115" s="12" t="s">
        <v>265</v>
      </c>
      <c r="F115" s="104">
        <v>48567</v>
      </c>
      <c r="G115" s="94">
        <v>48748</v>
      </c>
      <c r="H115" s="20">
        <f>IF(OR(F115="",G115=""),0,G115-F115)</f>
        <v>181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20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/>
      <c r="AH115" s="12">
        <v>0</v>
      </c>
      <c r="AI115" s="12">
        <v>0</v>
      </c>
      <c r="AJ115" s="12">
        <v>0</v>
      </c>
      <c r="AK115" s="20">
        <v>0</v>
      </c>
      <c r="AL115" s="23">
        <v>0</v>
      </c>
      <c r="AM115" s="27"/>
    </row>
    <row r="116" spans="1:39" ht="12.95" customHeight="1" x14ac:dyDescent="0.2">
      <c r="A116" s="11"/>
      <c r="B116" s="12" t="s">
        <v>256</v>
      </c>
      <c r="C116" s="12" t="s">
        <v>13</v>
      </c>
      <c r="D116" s="18" t="s">
        <v>254</v>
      </c>
      <c r="E116" s="12" t="s">
        <v>259</v>
      </c>
      <c r="F116" s="104">
        <v>13146</v>
      </c>
      <c r="G116" s="94">
        <v>13632</v>
      </c>
      <c r="H116" s="20">
        <f>IF(OR(F116="",G116=""),0,G116-F116)</f>
        <v>486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20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/>
      <c r="AH116" s="12">
        <v>0</v>
      </c>
      <c r="AI116" s="12">
        <v>0</v>
      </c>
      <c r="AJ116" s="12">
        <v>0</v>
      </c>
      <c r="AK116" s="20">
        <v>0</v>
      </c>
      <c r="AL116" s="23">
        <v>0</v>
      </c>
      <c r="AM116" s="27"/>
    </row>
    <row r="117" spans="1:39" ht="12.95" customHeight="1" x14ac:dyDescent="0.2">
      <c r="A117" s="11"/>
      <c r="B117" s="12"/>
      <c r="C117" s="12" t="s">
        <v>13</v>
      </c>
      <c r="D117" s="18" t="s">
        <v>254</v>
      </c>
      <c r="E117" s="12" t="s">
        <v>280</v>
      </c>
      <c r="F117" s="104">
        <v>12779</v>
      </c>
      <c r="G117" s="94">
        <v>17179</v>
      </c>
      <c r="H117" s="20">
        <f>IF(OR(127="",G117=""),0,G117-F117)</f>
        <v>4400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20">
        <f>IF(A117="x",SUM(I117:T117),0)</f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/>
      <c r="AH117" s="12">
        <v>0</v>
      </c>
      <c r="AI117" s="12">
        <v>0</v>
      </c>
      <c r="AJ117" s="12">
        <v>0</v>
      </c>
      <c r="AK117" s="20">
        <f>IF(A117="x",SUM(V117,AJ117),0)</f>
        <v>0</v>
      </c>
      <c r="AL117" s="23">
        <f>IF(127="x",SUMIF(D:D,127,H:H)+U117+AK117,0)</f>
        <v>0</v>
      </c>
      <c r="AM117" s="27"/>
    </row>
    <row r="118" spans="1:39" ht="12.95" customHeight="1" x14ac:dyDescent="0.2">
      <c r="A118" s="11"/>
      <c r="B118" s="12" t="s">
        <v>255</v>
      </c>
      <c r="C118" s="12" t="s">
        <v>13</v>
      </c>
      <c r="D118" s="18" t="s">
        <v>254</v>
      </c>
      <c r="E118" s="12" t="s">
        <v>258</v>
      </c>
      <c r="F118" s="104">
        <v>3066</v>
      </c>
      <c r="G118" s="94">
        <v>3496</v>
      </c>
      <c r="H118" s="20">
        <f>IF(OR(124="",G118=""),0,G118-F118)</f>
        <v>430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20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/>
      <c r="AH118" s="12">
        <v>0</v>
      </c>
      <c r="AI118" s="12">
        <v>0</v>
      </c>
      <c r="AJ118" s="12">
        <v>0</v>
      </c>
      <c r="AK118" s="20">
        <v>0</v>
      </c>
      <c r="AL118" s="23">
        <v>0</v>
      </c>
      <c r="AM118" s="27"/>
    </row>
    <row r="119" spans="1:39" ht="12.95" customHeight="1" x14ac:dyDescent="0.2">
      <c r="A119" s="11"/>
      <c r="B119" s="12" t="s">
        <v>255</v>
      </c>
      <c r="C119" s="12" t="s">
        <v>13</v>
      </c>
      <c r="D119" s="18" t="s">
        <v>254</v>
      </c>
      <c r="E119" s="61" t="s">
        <v>289</v>
      </c>
      <c r="F119" s="104">
        <v>739</v>
      </c>
      <c r="G119" s="94">
        <v>1955</v>
      </c>
      <c r="H119" s="20">
        <f>IF(OR(F119="",G119=""),0,G119-F119)</f>
        <v>1216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20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/>
      <c r="AH119" s="12">
        <v>0</v>
      </c>
      <c r="AI119" s="12">
        <v>0</v>
      </c>
      <c r="AJ119" s="12">
        <v>0</v>
      </c>
      <c r="AK119" s="20">
        <v>0</v>
      </c>
      <c r="AL119" s="23">
        <v>0</v>
      </c>
      <c r="AM119" s="27"/>
    </row>
    <row r="120" spans="1:39" ht="12.95" customHeight="1" x14ac:dyDescent="0.2">
      <c r="A120" s="11" t="s">
        <v>101</v>
      </c>
      <c r="B120" s="12" t="s">
        <v>79</v>
      </c>
      <c r="C120" s="12" t="s">
        <v>40</v>
      </c>
      <c r="D120" s="18" t="str">
        <f>TRIM(CONCATENATE(B120, " ",C120))</f>
        <v>WIESBAUER Ing. Gerhard</v>
      </c>
      <c r="E120" s="12" t="s">
        <v>119</v>
      </c>
      <c r="F120" s="104">
        <v>38247</v>
      </c>
      <c r="G120" s="94">
        <v>38490</v>
      </c>
      <c r="H120" s="20">
        <f>IF(OR(F120="",G120=""),0,G120-F120)</f>
        <v>243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20">
        <f t="shared" ref="U120:U126" si="21">IF(A120="x",SUM(I120:T120),0)</f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617</v>
      </c>
      <c r="AB120" s="12">
        <v>0</v>
      </c>
      <c r="AC120" s="12">
        <v>1160</v>
      </c>
      <c r="AD120" s="12">
        <v>0</v>
      </c>
      <c r="AE120" s="12">
        <v>0</v>
      </c>
      <c r="AF120" s="12">
        <v>0</v>
      </c>
      <c r="AG120" s="12"/>
      <c r="AH120" s="12">
        <v>0</v>
      </c>
      <c r="AI120" s="12">
        <v>0</v>
      </c>
      <c r="AJ120" s="12">
        <v>0</v>
      </c>
      <c r="AK120" s="20">
        <f t="shared" ref="AK120:AK126" si="22">IF(A120="x",SUM(V120:AJ120),0)</f>
        <v>1777</v>
      </c>
      <c r="AL120" s="23">
        <f t="shared" ref="AL120:AL126" si="23">IF(A120="x",SUMIF(D:D,D120,H:H)+U120+AK120,0)</f>
        <v>5842</v>
      </c>
      <c r="AM120" s="27"/>
    </row>
    <row r="121" spans="1:39" ht="12.95" customHeight="1" x14ac:dyDescent="0.2">
      <c r="A121" s="11"/>
      <c r="B121" s="12" t="s">
        <v>79</v>
      </c>
      <c r="C121" s="12" t="s">
        <v>40</v>
      </c>
      <c r="D121" s="18" t="str">
        <f>TRIM(CONCATENATE(B121, " ",C121))</f>
        <v>WIESBAUER Ing. Gerhard</v>
      </c>
      <c r="E121" s="12" t="s">
        <v>333</v>
      </c>
      <c r="F121" s="104">
        <v>19083</v>
      </c>
      <c r="G121" s="94">
        <v>22905</v>
      </c>
      <c r="H121" s="20">
        <f>IF(OR(F121="",G121=""),0,G121-F121)</f>
        <v>3822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20">
        <f t="shared" si="21"/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/>
      <c r="AH121" s="12">
        <v>0</v>
      </c>
      <c r="AI121" s="12">
        <v>0</v>
      </c>
      <c r="AJ121" s="12">
        <v>0</v>
      </c>
      <c r="AK121" s="20">
        <f t="shared" si="22"/>
        <v>0</v>
      </c>
      <c r="AL121" s="23">
        <f t="shared" si="23"/>
        <v>0</v>
      </c>
      <c r="AM121" s="27"/>
    </row>
    <row r="122" spans="1:39" ht="12.95" customHeight="1" x14ac:dyDescent="0.2">
      <c r="A122" s="11" t="s">
        <v>101</v>
      </c>
      <c r="B122" s="12"/>
      <c r="C122" s="12" t="s">
        <v>319</v>
      </c>
      <c r="D122" s="18" t="s">
        <v>324</v>
      </c>
      <c r="E122" s="61" t="s">
        <v>327</v>
      </c>
      <c r="F122" s="104">
        <v>14750</v>
      </c>
      <c r="G122" s="94">
        <v>16788</v>
      </c>
      <c r="H122" s="20">
        <f>IF(OR(F122="",G122=""),0,G122-F122)</f>
        <v>2038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20">
        <f t="shared" si="21"/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/>
      <c r="AH122" s="12">
        <v>0</v>
      </c>
      <c r="AI122" s="12">
        <v>0</v>
      </c>
      <c r="AJ122" s="12">
        <v>0</v>
      </c>
      <c r="AK122" s="20">
        <f t="shared" si="22"/>
        <v>0</v>
      </c>
      <c r="AL122" s="23">
        <f t="shared" si="23"/>
        <v>5701</v>
      </c>
      <c r="AM122" s="27"/>
    </row>
    <row r="123" spans="1:39" ht="12.95" customHeight="1" x14ac:dyDescent="0.2">
      <c r="A123" s="11"/>
      <c r="B123" s="12"/>
      <c r="C123" s="12" t="s">
        <v>319</v>
      </c>
      <c r="D123" s="18" t="s">
        <v>324</v>
      </c>
      <c r="E123" s="132" t="s">
        <v>346</v>
      </c>
      <c r="F123" s="133">
        <v>39900</v>
      </c>
      <c r="G123" s="94">
        <v>43563</v>
      </c>
      <c r="H123" s="20">
        <f>IF(OR(F123="",G123=""),0,G123-F123)</f>
        <v>3663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20">
        <f t="shared" si="21"/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/>
      <c r="AH123" s="12">
        <v>0</v>
      </c>
      <c r="AI123" s="12">
        <v>0</v>
      </c>
      <c r="AJ123" s="12">
        <v>0</v>
      </c>
      <c r="AK123" s="20">
        <f t="shared" si="22"/>
        <v>0</v>
      </c>
      <c r="AL123" s="23">
        <f t="shared" si="23"/>
        <v>0</v>
      </c>
      <c r="AM123" s="27"/>
    </row>
    <row r="124" spans="1:39" ht="12.95" customHeight="1" x14ac:dyDescent="0.2">
      <c r="A124" s="11" t="s">
        <v>101</v>
      </c>
      <c r="B124" s="12" t="s">
        <v>81</v>
      </c>
      <c r="C124" s="12" t="s">
        <v>80</v>
      </c>
      <c r="D124" s="18" t="str">
        <f>TRIM(CONCATENATE(B124, " ",C124))</f>
        <v>WIMMER Klaus</v>
      </c>
      <c r="E124" s="12" t="s">
        <v>120</v>
      </c>
      <c r="F124" s="104" t="s">
        <v>120</v>
      </c>
      <c r="G124" s="135"/>
      <c r="H124" s="20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20">
        <f t="shared" si="21"/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/>
      <c r="AH124" s="12">
        <v>0</v>
      </c>
      <c r="AI124" s="12">
        <v>0</v>
      </c>
      <c r="AJ124" s="12">
        <v>0</v>
      </c>
      <c r="AK124" s="20">
        <f t="shared" si="22"/>
        <v>0</v>
      </c>
      <c r="AL124" s="23">
        <f t="shared" si="23"/>
        <v>0</v>
      </c>
      <c r="AM124" s="27"/>
    </row>
    <row r="125" spans="1:39" ht="12.95" customHeight="1" x14ac:dyDescent="0.2">
      <c r="A125" s="11" t="s">
        <v>101</v>
      </c>
      <c r="B125" s="12"/>
      <c r="C125" s="12" t="s">
        <v>52</v>
      </c>
      <c r="D125" s="18" t="s">
        <v>325</v>
      </c>
      <c r="E125" s="61" t="s">
        <v>120</v>
      </c>
      <c r="F125" s="104" t="s">
        <v>120</v>
      </c>
      <c r="G125" s="135"/>
      <c r="H125" s="20">
        <f t="shared" ref="H125:H131" si="24">IF(OR(F125="",G125=""),0,G125-F125)</f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20">
        <f t="shared" si="21"/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/>
      <c r="AH125" s="12">
        <v>0</v>
      </c>
      <c r="AI125" s="12">
        <v>0</v>
      </c>
      <c r="AJ125" s="12">
        <v>0</v>
      </c>
      <c r="AK125" s="20">
        <f t="shared" si="22"/>
        <v>0</v>
      </c>
      <c r="AL125" s="23">
        <f t="shared" si="23"/>
        <v>0</v>
      </c>
      <c r="AM125" s="27"/>
    </row>
    <row r="126" spans="1:39" ht="12.95" customHeight="1" x14ac:dyDescent="0.2">
      <c r="A126" s="11" t="s">
        <v>101</v>
      </c>
      <c r="B126" s="12" t="s">
        <v>82</v>
      </c>
      <c r="C126" s="12" t="s">
        <v>83</v>
      </c>
      <c r="D126" s="18" t="s">
        <v>204</v>
      </c>
      <c r="E126" s="12" t="s">
        <v>200</v>
      </c>
      <c r="F126" s="104">
        <v>105604</v>
      </c>
      <c r="G126" s="94">
        <v>108935</v>
      </c>
      <c r="H126" s="20">
        <f t="shared" si="24"/>
        <v>3331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20">
        <f t="shared" si="21"/>
        <v>0</v>
      </c>
      <c r="V126" s="12">
        <v>0</v>
      </c>
      <c r="W126" s="12">
        <v>0</v>
      </c>
      <c r="X126" s="12">
        <v>0</v>
      </c>
      <c r="Y126" s="13">
        <v>730</v>
      </c>
      <c r="Z126" s="12">
        <v>622</v>
      </c>
      <c r="AA126" s="12">
        <v>617</v>
      </c>
      <c r="AB126" s="12">
        <v>641</v>
      </c>
      <c r="AC126" s="12">
        <v>0</v>
      </c>
      <c r="AD126" s="12">
        <v>610</v>
      </c>
      <c r="AE126" s="12">
        <v>0</v>
      </c>
      <c r="AF126" s="12">
        <v>590</v>
      </c>
      <c r="AG126" s="12"/>
      <c r="AH126" s="12">
        <v>985</v>
      </c>
      <c r="AI126" s="12">
        <v>0</v>
      </c>
      <c r="AJ126" s="12">
        <v>0</v>
      </c>
      <c r="AK126" s="20">
        <f t="shared" si="22"/>
        <v>4795</v>
      </c>
      <c r="AL126" s="23">
        <f t="shared" si="23"/>
        <v>8177</v>
      </c>
      <c r="AM126" s="27"/>
    </row>
    <row r="127" spans="1:39" ht="12.95" customHeight="1" x14ac:dyDescent="0.2">
      <c r="A127" s="11"/>
      <c r="B127" s="12" t="s">
        <v>82</v>
      </c>
      <c r="C127" s="12" t="s">
        <v>83</v>
      </c>
      <c r="D127" s="18" t="s">
        <v>204</v>
      </c>
      <c r="E127" s="12" t="s">
        <v>225</v>
      </c>
      <c r="F127" s="104">
        <v>35568</v>
      </c>
      <c r="G127" s="94">
        <v>35619</v>
      </c>
      <c r="H127" s="20">
        <f t="shared" si="24"/>
        <v>51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20">
        <v>0</v>
      </c>
      <c r="V127" s="12">
        <v>0</v>
      </c>
      <c r="W127" s="12">
        <v>0</v>
      </c>
      <c r="X127" s="12">
        <v>0</v>
      </c>
      <c r="Y127" s="13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/>
      <c r="AH127" s="12">
        <v>0</v>
      </c>
      <c r="AI127" s="12">
        <v>0</v>
      </c>
      <c r="AJ127" s="12">
        <v>0</v>
      </c>
      <c r="AK127" s="20">
        <v>0</v>
      </c>
      <c r="AL127" s="23">
        <v>0</v>
      </c>
      <c r="AM127" s="27"/>
    </row>
    <row r="128" spans="1:39" ht="12.95" customHeight="1" x14ac:dyDescent="0.2">
      <c r="A128" s="11" t="s">
        <v>101</v>
      </c>
      <c r="B128" s="12" t="s">
        <v>84</v>
      </c>
      <c r="C128" s="12" t="s">
        <v>32</v>
      </c>
      <c r="D128" s="18" t="str">
        <f>TRIM(CONCATENATE(B128, " ",C128))</f>
        <v>ZAUNER Johann</v>
      </c>
      <c r="E128" s="12" t="s">
        <v>139</v>
      </c>
      <c r="F128" s="104">
        <v>54708</v>
      </c>
      <c r="G128" s="94">
        <v>60245</v>
      </c>
      <c r="H128" s="20">
        <f t="shared" si="24"/>
        <v>5537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20">
        <f>IF(A128="x",SUM(I128:T128),0)</f>
        <v>0</v>
      </c>
      <c r="V128" s="12">
        <v>0</v>
      </c>
      <c r="W128" s="12">
        <v>0</v>
      </c>
      <c r="X128" s="12">
        <v>655</v>
      </c>
      <c r="Y128" s="13">
        <v>0</v>
      </c>
      <c r="Z128" s="12">
        <v>0</v>
      </c>
      <c r="AA128" s="12">
        <v>617</v>
      </c>
      <c r="AB128" s="12">
        <v>0</v>
      </c>
      <c r="AC128" s="12">
        <v>0</v>
      </c>
      <c r="AD128" s="12">
        <v>610</v>
      </c>
      <c r="AE128" s="12">
        <v>0</v>
      </c>
      <c r="AF128" s="12">
        <v>0</v>
      </c>
      <c r="AG128" s="12"/>
      <c r="AH128" s="12">
        <v>0</v>
      </c>
      <c r="AI128" s="12">
        <v>0</v>
      </c>
      <c r="AJ128" s="12">
        <v>0</v>
      </c>
      <c r="AK128" s="20">
        <f>IF(A128="x",SUM(V128:AJ128),0)</f>
        <v>1882</v>
      </c>
      <c r="AL128" s="23">
        <f>IF(A128="x",SUMIF(D:D,D128,H:H)+U128+AK128,0)</f>
        <v>7419</v>
      </c>
      <c r="AM128" s="27"/>
    </row>
    <row r="129" spans="1:39" ht="10.15" x14ac:dyDescent="0.2">
      <c r="A129" s="66" t="s">
        <v>101</v>
      </c>
      <c r="B129" s="57" t="s">
        <v>85</v>
      </c>
      <c r="C129" s="57" t="s">
        <v>86</v>
      </c>
      <c r="D129" s="85" t="str">
        <f>TRIM(CONCATENATE(B129, " ",C129))</f>
        <v>ZWICKL Gabriela</v>
      </c>
      <c r="E129" s="12" t="s">
        <v>201</v>
      </c>
      <c r="F129" s="127">
        <v>56545</v>
      </c>
      <c r="G129" s="114">
        <v>60073</v>
      </c>
      <c r="H129" s="83">
        <f t="shared" si="24"/>
        <v>3528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84">
        <f>IF(A129="x",SUM(I129:T129),0)</f>
        <v>0</v>
      </c>
      <c r="V129" s="82">
        <v>0</v>
      </c>
      <c r="W129" s="82">
        <v>0</v>
      </c>
      <c r="X129" s="82">
        <v>0</v>
      </c>
      <c r="Y129" s="128">
        <v>0</v>
      </c>
      <c r="Z129" s="82">
        <v>622</v>
      </c>
      <c r="AA129" s="82">
        <v>617</v>
      </c>
      <c r="AB129" s="12">
        <v>641</v>
      </c>
      <c r="AC129" s="78">
        <v>1160</v>
      </c>
      <c r="AD129" s="78">
        <v>0</v>
      </c>
      <c r="AE129" s="77">
        <v>0</v>
      </c>
      <c r="AF129" s="81">
        <v>0</v>
      </c>
      <c r="AG129" s="81"/>
      <c r="AH129" s="81">
        <v>0</v>
      </c>
      <c r="AI129" s="81">
        <v>0</v>
      </c>
      <c r="AJ129" s="82">
        <v>0</v>
      </c>
      <c r="AK129" s="79">
        <f>IF(A129="x",SUM(V129:AJ129),0)</f>
        <v>3040</v>
      </c>
      <c r="AL129" s="23">
        <f>IF(A129="x",SUMIF(D:D,D129,H:H)+U129+AK129,0)</f>
        <v>6568</v>
      </c>
      <c r="AM129" s="80"/>
    </row>
    <row r="130" spans="1:39" ht="10.15" x14ac:dyDescent="0.2">
      <c r="A130" s="66" t="s">
        <v>101</v>
      </c>
      <c r="B130" s="57" t="s">
        <v>85</v>
      </c>
      <c r="C130" s="57" t="s">
        <v>87</v>
      </c>
      <c r="D130" s="90" t="s">
        <v>195</v>
      </c>
      <c r="E130" s="57" t="s">
        <v>203</v>
      </c>
      <c r="F130" s="109">
        <v>26530</v>
      </c>
      <c r="G130" s="115">
        <v>39580</v>
      </c>
      <c r="H130" s="92">
        <f t="shared" si="24"/>
        <v>13050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92">
        <f>IF(A130="x",SUM(I130:T130),0)</f>
        <v>0</v>
      </c>
      <c r="V130" s="57">
        <v>712</v>
      </c>
      <c r="W130" s="57">
        <v>0</v>
      </c>
      <c r="X130" s="57">
        <v>655</v>
      </c>
      <c r="Y130" s="91">
        <v>730</v>
      </c>
      <c r="Z130" s="57">
        <v>622</v>
      </c>
      <c r="AA130" s="57">
        <v>617</v>
      </c>
      <c r="AB130" s="57">
        <v>641</v>
      </c>
      <c r="AC130" s="57">
        <v>1160</v>
      </c>
      <c r="AD130" s="57">
        <v>610</v>
      </c>
      <c r="AE130" s="57">
        <v>1220</v>
      </c>
      <c r="AF130" s="57">
        <v>590</v>
      </c>
      <c r="AG130" s="57"/>
      <c r="AH130" s="57">
        <v>985</v>
      </c>
      <c r="AI130" s="57">
        <v>572</v>
      </c>
      <c r="AJ130" s="57">
        <v>0</v>
      </c>
      <c r="AK130" s="92">
        <f>IF(A130="x",SUM(V130:AJ130),0)</f>
        <v>9114</v>
      </c>
      <c r="AL130" s="93">
        <f>IF(A130="x",SUMIF(D:D,D130,H:H)+U130+AK130,0)</f>
        <v>22932</v>
      </c>
      <c r="AM130" s="140" t="s">
        <v>400</v>
      </c>
    </row>
    <row r="131" spans="1:39" ht="10.15" x14ac:dyDescent="0.2">
      <c r="A131" s="57"/>
      <c r="B131" s="57" t="s">
        <v>85</v>
      </c>
      <c r="C131" s="57" t="s">
        <v>87</v>
      </c>
      <c r="D131" s="90" t="s">
        <v>195</v>
      </c>
      <c r="E131" s="57" t="s">
        <v>244</v>
      </c>
      <c r="F131" s="58">
        <v>112966</v>
      </c>
      <c r="G131" s="115">
        <v>113734</v>
      </c>
      <c r="H131" s="92">
        <f t="shared" si="24"/>
        <v>768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T131" s="57">
        <v>0</v>
      </c>
      <c r="U131" s="92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57">
        <v>0</v>
      </c>
      <c r="AE131" s="57">
        <v>0</v>
      </c>
      <c r="AF131" s="57">
        <v>0</v>
      </c>
      <c r="AG131" s="57"/>
      <c r="AH131" s="57">
        <v>0</v>
      </c>
      <c r="AI131" s="57">
        <v>0</v>
      </c>
      <c r="AJ131" s="57">
        <v>0</v>
      </c>
      <c r="AK131" s="92">
        <v>0</v>
      </c>
      <c r="AL131" s="98">
        <v>0</v>
      </c>
    </row>
    <row r="132" spans="1:39" ht="10.15" x14ac:dyDescent="0.2">
      <c r="G132" s="14"/>
      <c r="H132" s="15"/>
      <c r="S132" s="123">
        <v>8</v>
      </c>
      <c r="U132" s="124"/>
      <c r="V132" s="123">
        <v>16</v>
      </c>
      <c r="W132" s="123">
        <v>0</v>
      </c>
      <c r="X132" s="123">
        <v>14</v>
      </c>
      <c r="Y132" s="123">
        <v>13</v>
      </c>
      <c r="Z132" s="123">
        <v>21</v>
      </c>
      <c r="AA132" s="123">
        <v>22</v>
      </c>
      <c r="AB132" s="123">
        <v>15</v>
      </c>
      <c r="AC132" s="123">
        <v>11</v>
      </c>
      <c r="AD132" s="123">
        <v>15</v>
      </c>
      <c r="AE132" s="123">
        <v>11</v>
      </c>
      <c r="AF132" s="123">
        <v>16</v>
      </c>
      <c r="AH132" s="123">
        <v>6</v>
      </c>
      <c r="AI132" s="123">
        <v>9</v>
      </c>
      <c r="AJ132" s="44">
        <v>0</v>
      </c>
      <c r="AK132" s="15"/>
      <c r="AL132" s="16"/>
      <c r="AM132" s="1"/>
    </row>
    <row r="133" spans="1:39" ht="10.15" x14ac:dyDescent="0.2">
      <c r="G133" s="14"/>
      <c r="H133" s="15"/>
      <c r="U133" s="96"/>
      <c r="V133" s="1">
        <v>13</v>
      </c>
      <c r="W133" s="1">
        <v>10</v>
      </c>
      <c r="X133" s="1">
        <v>17</v>
      </c>
      <c r="Y133" s="1">
        <v>8</v>
      </c>
      <c r="Z133" s="1">
        <v>20</v>
      </c>
      <c r="AA133" s="1">
        <v>12</v>
      </c>
      <c r="AB133" s="1">
        <v>12</v>
      </c>
      <c r="AC133" s="1">
        <v>10</v>
      </c>
      <c r="AD133" s="1">
        <v>11</v>
      </c>
      <c r="AE133" s="1">
        <v>12</v>
      </c>
      <c r="AF133" s="1">
        <v>12</v>
      </c>
      <c r="AH133" s="1">
        <v>0</v>
      </c>
      <c r="AI133" s="1">
        <v>0</v>
      </c>
      <c r="AJ133" s="1">
        <v>0</v>
      </c>
      <c r="AK133" s="15"/>
      <c r="AL133" s="16"/>
      <c r="AM133" s="1"/>
    </row>
    <row r="134" spans="1:39" ht="10.15" x14ac:dyDescent="0.2">
      <c r="G134" s="14"/>
      <c r="H134" s="15"/>
      <c r="U134" s="15"/>
      <c r="AK134" s="15"/>
      <c r="AL134" s="16"/>
      <c r="AM134" s="1"/>
    </row>
    <row r="135" spans="1:39" ht="17.45" x14ac:dyDescent="0.3">
      <c r="D135" s="134"/>
      <c r="E135" s="31"/>
      <c r="G135" s="14"/>
      <c r="H135" s="15"/>
      <c r="U135" s="15"/>
      <c r="AK135" s="15"/>
      <c r="AL135" s="16"/>
      <c r="AM135" s="1"/>
    </row>
    <row r="136" spans="1:39" ht="10.15" x14ac:dyDescent="0.2">
      <c r="G136" s="14"/>
      <c r="H136" s="15"/>
      <c r="U136" s="15"/>
      <c r="AK136" s="15"/>
      <c r="AL136" s="16"/>
      <c r="AM136" s="1"/>
    </row>
    <row r="137" spans="1:39" ht="10.15" x14ac:dyDescent="0.2">
      <c r="G137" s="14"/>
      <c r="H137" s="15"/>
      <c r="U137" s="15"/>
      <c r="AK137" s="15"/>
      <c r="AL137" s="16"/>
      <c r="AM137" s="1"/>
    </row>
    <row r="138" spans="1:39" ht="10.15" x14ac:dyDescent="0.2">
      <c r="G138" s="14"/>
      <c r="H138" s="15"/>
      <c r="U138" s="15"/>
      <c r="AK138" s="15"/>
      <c r="AL138" s="16"/>
      <c r="AM138" s="1"/>
    </row>
    <row r="139" spans="1:39" ht="10.15" x14ac:dyDescent="0.2">
      <c r="G139" s="14"/>
      <c r="H139" s="15"/>
      <c r="U139" s="15"/>
      <c r="AK139" s="15"/>
      <c r="AL139" s="16"/>
      <c r="AM139" s="1"/>
    </row>
    <row r="140" spans="1:39" ht="10.15" x14ac:dyDescent="0.2">
      <c r="G140" s="14"/>
      <c r="H140" s="15"/>
      <c r="U140" s="15"/>
      <c r="AK140" s="15"/>
      <c r="AL140" s="16"/>
      <c r="AM140" s="1"/>
    </row>
    <row r="141" spans="1:39" ht="10.15" x14ac:dyDescent="0.2">
      <c r="G141" s="14"/>
      <c r="H141" s="15"/>
      <c r="U141" s="15"/>
      <c r="AK141" s="15"/>
      <c r="AL141" s="16"/>
      <c r="AM141" s="1"/>
    </row>
    <row r="142" spans="1:39" x14ac:dyDescent="0.2">
      <c r="G142" s="14"/>
      <c r="H142" s="15"/>
      <c r="U142" s="15"/>
      <c r="AK142" s="15"/>
      <c r="AL142" s="16"/>
      <c r="AM142" s="1"/>
    </row>
  </sheetData>
  <autoFilter ref="A8:AL128">
    <sortState ref="A9:AL133">
      <sortCondition ref="D8:D128"/>
    </sortState>
  </autoFilter>
  <pageMargins left="0.23622047244094491" right="0.23622047244094491" top="0.74803149606299213" bottom="0.74803149606299213" header="0.31496062992125984" footer="0.31496062992125984"/>
  <pageSetup paperSize="9" scale="90" fitToHeight="0" orientation="portrait" horizontalDpi="300" verticalDpi="300" r:id="rId1"/>
  <headerFooter>
    <oddHeader>&amp;L&amp;"-,Fett"&amp;KFF0000TCW  TOURISTIK - MEISTERSCHAFT 2018   01.11.2017 - 31.10.2018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zoomScale="115" zoomScaleNormal="115" workbookViewId="0">
      <pane ySplit="10" topLeftCell="A11" activePane="bottomLeft" state="frozenSplit"/>
      <selection pane="bottomLeft" activeCell="AN30" sqref="AN30"/>
    </sheetView>
  </sheetViews>
  <sheetFormatPr baseColWidth="10" defaultColWidth="19.28515625" defaultRowHeight="11.25" outlineLevelCol="1" x14ac:dyDescent="0.2"/>
  <cols>
    <col min="1" max="1" width="0.140625" style="1" customWidth="1"/>
    <col min="2" max="2" width="17.28515625" style="1" hidden="1" customWidth="1" outlineLevel="1"/>
    <col min="3" max="3" width="10.140625" style="1" hidden="1" customWidth="1" outlineLevel="1"/>
    <col min="4" max="4" width="19.5703125" style="1" customWidth="1" collapsed="1"/>
    <col min="5" max="16" width="4.7109375" style="1" hidden="1" customWidth="1" outlineLevel="1"/>
    <col min="17" max="17" width="10.7109375" style="1" customWidth="1" collapsed="1"/>
    <col min="18" max="18" width="12.42578125" style="1" hidden="1" customWidth="1" outlineLevel="1"/>
    <col min="19" max="19" width="14.28515625" style="1" hidden="1" customWidth="1" outlineLevel="1"/>
    <col min="20" max="20" width="11.5703125" style="1" hidden="1" customWidth="1" outlineLevel="1"/>
    <col min="21" max="22" width="11.140625" style="1" hidden="1" customWidth="1" outlineLevel="1"/>
    <col min="23" max="23" width="10.7109375" style="1" hidden="1" customWidth="1" outlineLevel="1"/>
    <col min="24" max="24" width="11.5703125" style="1" hidden="1" customWidth="1" outlineLevel="1"/>
    <col min="25" max="25" width="11.28515625" style="1" hidden="1" customWidth="1" outlineLevel="1"/>
    <col min="26" max="26" width="11.140625" style="1" hidden="1" customWidth="1" outlineLevel="1"/>
    <col min="27" max="27" width="11.28515625" style="1" hidden="1" customWidth="1" outlineLevel="1"/>
    <col min="28" max="28" width="10.7109375" style="1" hidden="1" customWidth="1" outlineLevel="1"/>
    <col min="29" max="29" width="10.5703125" style="1" hidden="1" customWidth="1" outlineLevel="1"/>
    <col min="30" max="30" width="11.5703125" style="1" hidden="1" customWidth="1" outlineLevel="1"/>
    <col min="31" max="32" width="11.7109375" style="1" hidden="1" customWidth="1" outlineLevel="1"/>
    <col min="33" max="33" width="11.5703125" style="1" hidden="1" customWidth="1" outlineLevel="1"/>
    <col min="34" max="34" width="0.140625" style="1" hidden="1" customWidth="1" outlineLevel="1"/>
    <col min="35" max="35" width="9.85546875" style="32" hidden="1" customWidth="1" outlineLevel="1"/>
    <col min="36" max="36" width="0.28515625" style="31" hidden="1" customWidth="1" outlineLevel="1"/>
    <col min="37" max="37" width="0.140625" style="1" hidden="1" customWidth="1" outlineLevel="1"/>
    <col min="38" max="38" width="13" style="1" customWidth="1" collapsed="1"/>
    <col min="39" max="39" width="10" style="2" customWidth="1"/>
    <col min="40" max="40" width="10" style="1" customWidth="1"/>
    <col min="41" max="42" width="4.28515625" style="3" customWidth="1"/>
    <col min="43" max="43" width="4.5703125" style="1" customWidth="1"/>
    <col min="44" max="44" width="4.7109375" style="1" customWidth="1"/>
    <col min="45" max="45" width="4.85546875" style="1" customWidth="1"/>
    <col min="46" max="46" width="2.7109375" style="1" customWidth="1"/>
    <col min="47" max="47" width="4.7109375" style="1" customWidth="1"/>
    <col min="48" max="48" width="2.85546875" style="1" customWidth="1"/>
    <col min="49" max="49" width="5.5703125" style="1" customWidth="1"/>
    <col min="50" max="50" width="4" style="49" customWidth="1"/>
    <col min="51" max="52" width="4.5703125" style="1" customWidth="1"/>
    <col min="53" max="53" width="19.28515625" style="57"/>
    <col min="54" max="16384" width="19.28515625" style="1"/>
  </cols>
  <sheetData>
    <row r="1" spans="1:53" x14ac:dyDescent="0.2">
      <c r="A1" s="1" t="s">
        <v>153</v>
      </c>
      <c r="U1" s="43">
        <v>2020</v>
      </c>
      <c r="AI1" s="31"/>
      <c r="AO1" s="4"/>
      <c r="AP1" s="34"/>
    </row>
    <row r="2" spans="1:53" x14ac:dyDescent="0.2">
      <c r="A2" s="1" t="s">
        <v>90</v>
      </c>
      <c r="AI2" s="31"/>
      <c r="AJ2" s="58"/>
      <c r="AO2" s="4"/>
      <c r="AP2" s="34"/>
    </row>
    <row r="3" spans="1:53" x14ac:dyDescent="0.2">
      <c r="A3" s="1" t="s">
        <v>91</v>
      </c>
      <c r="AI3" s="31"/>
      <c r="AJ3" s="58"/>
      <c r="AO3" s="4"/>
      <c r="AP3" s="34"/>
    </row>
    <row r="4" spans="1:53" x14ac:dyDescent="0.2">
      <c r="A4" s="1" t="s">
        <v>129</v>
      </c>
      <c r="AI4" s="31"/>
      <c r="AJ4" s="58"/>
      <c r="AO4" s="4"/>
      <c r="AP4" s="34"/>
      <c r="AQ4" s="32" t="s">
        <v>137</v>
      </c>
      <c r="AR4" s="32"/>
      <c r="AS4" s="32"/>
      <c r="AT4" s="32"/>
      <c r="AU4" s="32"/>
      <c r="AV4" s="32"/>
      <c r="AW4" s="32"/>
      <c r="AX4" s="50"/>
    </row>
    <row r="5" spans="1:53" ht="12" x14ac:dyDescent="0.25">
      <c r="A5" s="1" t="s">
        <v>92</v>
      </c>
      <c r="U5" s="40"/>
      <c r="W5" s="73"/>
      <c r="AE5" s="67"/>
      <c r="AF5" s="67"/>
      <c r="AG5" s="29" t="s">
        <v>276</v>
      </c>
      <c r="AI5" s="32" t="s">
        <v>144</v>
      </c>
      <c r="AJ5" s="63"/>
      <c r="AK5" s="43"/>
      <c r="AO5" s="4"/>
      <c r="AP5" s="34"/>
      <c r="AQ5" s="32" t="s">
        <v>283</v>
      </c>
      <c r="AR5" s="32"/>
      <c r="AS5" s="32"/>
      <c r="AT5" s="32"/>
      <c r="AU5" s="32"/>
      <c r="AV5" s="32"/>
      <c r="AW5" s="32"/>
    </row>
    <row r="6" spans="1:53" ht="12" x14ac:dyDescent="0.25">
      <c r="S6" s="40"/>
      <c r="U6" s="116" t="s">
        <v>329</v>
      </c>
      <c r="V6" s="41"/>
      <c r="W6" s="73"/>
      <c r="X6" s="41"/>
      <c r="Z6" s="29"/>
      <c r="AA6" s="29" t="s">
        <v>315</v>
      </c>
      <c r="AB6" s="29"/>
      <c r="AC6" s="29" t="s">
        <v>162</v>
      </c>
      <c r="AD6" s="29"/>
      <c r="AE6" s="29" t="s">
        <v>161</v>
      </c>
      <c r="AF6" s="29"/>
      <c r="AG6" s="29" t="s">
        <v>275</v>
      </c>
      <c r="AI6" s="32" t="s">
        <v>212</v>
      </c>
      <c r="AJ6" s="63"/>
      <c r="AK6" s="43"/>
      <c r="AO6" s="30"/>
      <c r="AP6" s="34"/>
      <c r="AQ6" s="32" t="s">
        <v>150</v>
      </c>
      <c r="AR6" s="32"/>
      <c r="AS6" s="32"/>
      <c r="AT6" s="32"/>
      <c r="AU6" s="32"/>
      <c r="AV6" s="32" t="s">
        <v>151</v>
      </c>
      <c r="AW6" s="32"/>
    </row>
    <row r="7" spans="1:53" x14ac:dyDescent="0.2">
      <c r="R7" s="29" t="s">
        <v>143</v>
      </c>
      <c r="S7" s="29" t="s">
        <v>131</v>
      </c>
      <c r="T7" s="29" t="s">
        <v>191</v>
      </c>
      <c r="U7" s="29" t="s">
        <v>192</v>
      </c>
      <c r="V7" s="29" t="s">
        <v>309</v>
      </c>
      <c r="W7" s="29" t="s">
        <v>310</v>
      </c>
      <c r="X7" s="29" t="s">
        <v>311</v>
      </c>
      <c r="Y7" s="29" t="s">
        <v>251</v>
      </c>
      <c r="Z7" s="29" t="s">
        <v>380</v>
      </c>
      <c r="AA7" s="29" t="s">
        <v>314</v>
      </c>
      <c r="AB7" s="29" t="s">
        <v>302</v>
      </c>
      <c r="AC7" s="29" t="s">
        <v>299</v>
      </c>
      <c r="AD7" s="29" t="s">
        <v>295</v>
      </c>
      <c r="AE7" s="29" t="s">
        <v>252</v>
      </c>
      <c r="AF7" s="29" t="s">
        <v>368</v>
      </c>
      <c r="AG7" s="35" t="s">
        <v>316</v>
      </c>
      <c r="AH7" s="29"/>
      <c r="AI7" s="71" t="s">
        <v>164</v>
      </c>
      <c r="AJ7" s="64"/>
      <c r="AK7" s="29"/>
      <c r="AO7" s="28"/>
      <c r="AP7" s="34"/>
    </row>
    <row r="8" spans="1:53" x14ac:dyDescent="0.2">
      <c r="R8" s="35" t="s">
        <v>130</v>
      </c>
      <c r="S8" s="35" t="s">
        <v>149</v>
      </c>
      <c r="T8" s="35" t="s">
        <v>366</v>
      </c>
      <c r="U8" s="35" t="s">
        <v>250</v>
      </c>
      <c r="V8" s="35" t="s">
        <v>296</v>
      </c>
      <c r="W8" s="35" t="s">
        <v>350</v>
      </c>
      <c r="X8" s="35" t="s">
        <v>305</v>
      </c>
      <c r="Y8" s="35" t="s">
        <v>312</v>
      </c>
      <c r="Z8" s="35" t="s">
        <v>381</v>
      </c>
      <c r="AA8" s="35" t="s">
        <v>300</v>
      </c>
      <c r="AB8" s="35" t="s">
        <v>382</v>
      </c>
      <c r="AC8" s="35" t="s">
        <v>300</v>
      </c>
      <c r="AD8" s="35" t="s">
        <v>384</v>
      </c>
      <c r="AE8" s="35" t="s">
        <v>386</v>
      </c>
      <c r="AF8" s="35" t="s">
        <v>388</v>
      </c>
      <c r="AG8" s="35" t="s">
        <v>317</v>
      </c>
      <c r="AH8" s="35"/>
      <c r="AI8" s="71" t="s">
        <v>213</v>
      </c>
      <c r="AJ8" s="65"/>
      <c r="AK8" s="35"/>
      <c r="AO8" s="33"/>
      <c r="AP8" s="34"/>
      <c r="AQ8" s="118"/>
      <c r="AR8" s="29"/>
      <c r="AW8" s="69">
        <v>2021</v>
      </c>
    </row>
    <row r="9" spans="1:53" ht="10.15" x14ac:dyDescent="0.2">
      <c r="R9" s="118" t="s">
        <v>341</v>
      </c>
      <c r="S9" s="130" t="s">
        <v>340</v>
      </c>
      <c r="T9" s="121"/>
      <c r="U9" s="118" t="s">
        <v>348</v>
      </c>
      <c r="V9" s="35"/>
      <c r="W9" s="35"/>
      <c r="X9" s="29"/>
      <c r="Y9" s="29"/>
      <c r="Z9" s="41"/>
      <c r="AA9" s="29"/>
      <c r="AB9" s="29"/>
      <c r="AC9" s="35"/>
      <c r="AD9" s="35"/>
      <c r="AE9" s="118"/>
      <c r="AF9" s="118"/>
      <c r="AG9" s="118"/>
      <c r="AH9" s="29"/>
      <c r="AI9" s="126"/>
      <c r="AJ9" s="64"/>
      <c r="AK9" s="29"/>
      <c r="AO9" s="33"/>
      <c r="AP9" s="34"/>
      <c r="AR9" s="29" t="s">
        <v>214</v>
      </c>
      <c r="AS9" s="29" t="s">
        <v>215</v>
      </c>
      <c r="AT9" s="29"/>
      <c r="AU9" s="1" t="s">
        <v>207</v>
      </c>
      <c r="AW9" s="69" t="s">
        <v>168</v>
      </c>
    </row>
    <row r="10" spans="1:53" ht="12.95" customHeight="1" x14ac:dyDescent="0.2">
      <c r="B10" s="5" t="s">
        <v>102</v>
      </c>
      <c r="C10" s="6" t="s">
        <v>1</v>
      </c>
      <c r="D10" s="17" t="s">
        <v>0</v>
      </c>
      <c r="E10" s="6">
        <v>11</v>
      </c>
      <c r="F10" s="6">
        <v>12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19" t="s">
        <v>89</v>
      </c>
      <c r="R10" s="7" t="s">
        <v>284</v>
      </c>
      <c r="S10" s="7" t="s">
        <v>307</v>
      </c>
      <c r="T10" s="7" t="s">
        <v>375</v>
      </c>
      <c r="U10" s="7" t="s">
        <v>308</v>
      </c>
      <c r="V10" s="7" t="s">
        <v>376</v>
      </c>
      <c r="W10" s="7" t="s">
        <v>377</v>
      </c>
      <c r="X10" s="7" t="s">
        <v>378</v>
      </c>
      <c r="Y10" s="7" t="s">
        <v>379</v>
      </c>
      <c r="Z10" s="7" t="s">
        <v>313</v>
      </c>
      <c r="AA10" s="7" t="s">
        <v>360</v>
      </c>
      <c r="AB10" s="7" t="s">
        <v>390</v>
      </c>
      <c r="AC10" s="7" t="s">
        <v>383</v>
      </c>
      <c r="AD10" s="7" t="s">
        <v>385</v>
      </c>
      <c r="AE10" s="7" t="s">
        <v>387</v>
      </c>
      <c r="AF10" s="7" t="s">
        <v>389</v>
      </c>
      <c r="AG10" s="7" t="s">
        <v>371</v>
      </c>
      <c r="AH10" s="7"/>
      <c r="AI10" s="87"/>
      <c r="AJ10" s="62"/>
      <c r="AK10" s="7"/>
      <c r="AL10" s="19" t="s">
        <v>99</v>
      </c>
      <c r="AM10" s="21" t="s">
        <v>88</v>
      </c>
      <c r="AN10" s="24" t="s">
        <v>103</v>
      </c>
      <c r="AO10" s="1"/>
      <c r="AP10" s="1" t="s">
        <v>144</v>
      </c>
      <c r="AQ10" s="1" t="s">
        <v>145</v>
      </c>
      <c r="AR10" s="1" t="s">
        <v>164</v>
      </c>
      <c r="AS10" s="32" t="s">
        <v>138</v>
      </c>
      <c r="AT10" s="38" t="s">
        <v>146</v>
      </c>
      <c r="AU10" s="32" t="s">
        <v>138</v>
      </c>
      <c r="AV10" s="39" t="s">
        <v>148</v>
      </c>
      <c r="AW10" s="69" t="s">
        <v>169</v>
      </c>
      <c r="AX10" s="49" t="s">
        <v>144</v>
      </c>
      <c r="AY10" s="1" t="s">
        <v>145</v>
      </c>
      <c r="AZ10" s="1" t="s">
        <v>164</v>
      </c>
    </row>
    <row r="11" spans="1:53" ht="12.95" customHeight="1" x14ac:dyDescent="0.2">
      <c r="B11" s="9" t="s">
        <v>2</v>
      </c>
      <c r="C11" s="9" t="s">
        <v>3</v>
      </c>
      <c r="D11" s="18" t="str">
        <f t="shared" ref="D11:D23" si="0">TRIM(CONCATENATE(B11, " ",C11))</f>
        <v>ABRAHAM Brigitte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20">
        <f t="shared" ref="Q11:Q42" si="1">SUM(E11:P11)</f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88">
        <v>0</v>
      </c>
      <c r="AJ11" s="60">
        <v>0</v>
      </c>
      <c r="AK11" s="45"/>
      <c r="AL11" s="20">
        <f t="shared" ref="AL11:AL42" si="2">SUM(R11:AK11)</f>
        <v>0</v>
      </c>
      <c r="AM11" s="22">
        <f t="shared" ref="AM11:AM42" si="3">Q11+AL11</f>
        <v>0</v>
      </c>
      <c r="AN11" s="52" t="s">
        <v>170</v>
      </c>
      <c r="AO11" s="1"/>
      <c r="AP11" s="1"/>
      <c r="AQ11" s="31"/>
      <c r="AR11" s="31"/>
      <c r="AS11" s="32"/>
      <c r="AT11" s="36"/>
      <c r="AU11" s="32"/>
      <c r="AV11" s="36"/>
      <c r="AW11" s="47"/>
    </row>
    <row r="12" spans="1:53" ht="12.95" customHeight="1" x14ac:dyDescent="0.2">
      <c r="B12" s="12" t="s">
        <v>2</v>
      </c>
      <c r="C12" s="12" t="s">
        <v>4</v>
      </c>
      <c r="D12" s="18" t="str">
        <f t="shared" si="0"/>
        <v>ABRAHAM Hannes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0">
        <f t="shared" si="1"/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89">
        <v>0</v>
      </c>
      <c r="AJ12" s="61">
        <v>0</v>
      </c>
      <c r="AK12" s="46"/>
      <c r="AL12" s="20">
        <f t="shared" si="2"/>
        <v>0</v>
      </c>
      <c r="AM12" s="22">
        <f t="shared" si="3"/>
        <v>0</v>
      </c>
      <c r="AN12" s="55" t="s">
        <v>171</v>
      </c>
      <c r="AO12" s="1"/>
      <c r="AP12" s="1"/>
      <c r="AQ12" s="31"/>
      <c r="AR12" s="31"/>
      <c r="AS12" s="32"/>
      <c r="AT12" s="36"/>
      <c r="AU12" s="32"/>
      <c r="AV12" s="36"/>
      <c r="AW12" s="47"/>
      <c r="BA12" s="58"/>
    </row>
    <row r="13" spans="1:53" ht="12.95" customHeight="1" x14ac:dyDescent="0.2">
      <c r="B13" s="12" t="s">
        <v>5</v>
      </c>
      <c r="C13" s="12" t="s">
        <v>6</v>
      </c>
      <c r="D13" s="18" t="str">
        <f t="shared" si="0"/>
        <v>ASPETSBERGER Karl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20">
        <f t="shared" si="1"/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89">
        <v>0</v>
      </c>
      <c r="AJ13" s="61">
        <v>0</v>
      </c>
      <c r="AK13" s="46"/>
      <c r="AL13" s="20">
        <f t="shared" si="2"/>
        <v>0</v>
      </c>
      <c r="AM13" s="22">
        <f t="shared" si="3"/>
        <v>0</v>
      </c>
      <c r="AN13" s="53" t="s">
        <v>172</v>
      </c>
      <c r="AO13" s="1"/>
      <c r="AP13" s="1"/>
      <c r="AQ13" s="31"/>
      <c r="AR13" s="31"/>
      <c r="AS13" s="32"/>
      <c r="AT13" s="36"/>
      <c r="AU13" s="32"/>
      <c r="AV13" s="36"/>
      <c r="AW13" s="47"/>
    </row>
    <row r="14" spans="1:53" ht="12.95" customHeight="1" x14ac:dyDescent="0.2">
      <c r="B14" s="12" t="s">
        <v>7</v>
      </c>
      <c r="C14" s="12" t="s">
        <v>8</v>
      </c>
      <c r="D14" s="18" t="str">
        <f t="shared" si="0"/>
        <v>BAUER Roland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</v>
      </c>
      <c r="P14" s="12">
        <v>2</v>
      </c>
      <c r="Q14" s="20">
        <f t="shared" si="1"/>
        <v>4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10</v>
      </c>
      <c r="Y14" s="12">
        <v>10</v>
      </c>
      <c r="Z14" s="12">
        <v>10</v>
      </c>
      <c r="AA14" s="12">
        <v>0</v>
      </c>
      <c r="AB14" s="12">
        <v>10</v>
      </c>
      <c r="AC14" s="12">
        <v>0</v>
      </c>
      <c r="AD14" s="12">
        <v>10</v>
      </c>
      <c r="AE14" s="12">
        <v>0</v>
      </c>
      <c r="AF14" s="12">
        <v>0</v>
      </c>
      <c r="AG14" s="12">
        <v>0</v>
      </c>
      <c r="AH14" s="12">
        <v>0</v>
      </c>
      <c r="AI14" s="75">
        <v>0</v>
      </c>
      <c r="AJ14" s="61">
        <v>0</v>
      </c>
      <c r="AK14" s="46"/>
      <c r="AL14" s="20">
        <f t="shared" si="2"/>
        <v>50</v>
      </c>
      <c r="AM14" s="22">
        <f t="shared" si="3"/>
        <v>54</v>
      </c>
      <c r="AN14" s="27">
        <v>4</v>
      </c>
      <c r="AO14" s="1"/>
      <c r="AP14" s="1"/>
      <c r="AQ14" s="58"/>
      <c r="AR14" s="31"/>
      <c r="AS14" s="32"/>
      <c r="AT14" s="37"/>
      <c r="AU14" s="32"/>
      <c r="AV14" s="39"/>
      <c r="AW14" s="69"/>
    </row>
    <row r="15" spans="1:53" ht="12.95" customHeight="1" x14ac:dyDescent="0.2">
      <c r="B15" s="12" t="s">
        <v>7</v>
      </c>
      <c r="C15" s="12" t="s">
        <v>9</v>
      </c>
      <c r="D15" s="18" t="str">
        <f t="shared" si="0"/>
        <v>BAUER Walter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</v>
      </c>
      <c r="N15" s="12">
        <v>0</v>
      </c>
      <c r="O15" s="12">
        <v>2</v>
      </c>
      <c r="P15" s="12">
        <v>2</v>
      </c>
      <c r="Q15" s="20">
        <f t="shared" si="1"/>
        <v>6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10</v>
      </c>
      <c r="Y15" s="12">
        <v>10</v>
      </c>
      <c r="Z15" s="12">
        <v>10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89">
        <v>0</v>
      </c>
      <c r="AJ15" s="61">
        <v>0</v>
      </c>
      <c r="AK15" s="46"/>
      <c r="AL15" s="20">
        <f t="shared" si="2"/>
        <v>30</v>
      </c>
      <c r="AM15" s="22">
        <f t="shared" si="3"/>
        <v>36</v>
      </c>
      <c r="AN15" s="27">
        <v>5</v>
      </c>
      <c r="AO15" s="1"/>
      <c r="AP15" s="1"/>
      <c r="AQ15" s="31"/>
      <c r="AR15" s="31"/>
      <c r="AS15" s="32"/>
      <c r="AT15" s="36"/>
      <c r="AU15" s="32"/>
      <c r="AV15" s="36"/>
      <c r="AW15" s="47"/>
    </row>
    <row r="16" spans="1:53" ht="12.95" customHeight="1" x14ac:dyDescent="0.2">
      <c r="B16" s="12" t="s">
        <v>10</v>
      </c>
      <c r="C16" s="12" t="s">
        <v>11</v>
      </c>
      <c r="D16" s="18" t="str">
        <f t="shared" si="0"/>
        <v>BIBER Michael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0</v>
      </c>
      <c r="O16" s="12">
        <v>0</v>
      </c>
      <c r="P16" s="12">
        <v>0</v>
      </c>
      <c r="Q16" s="20">
        <f t="shared" si="1"/>
        <v>2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86">
        <v>0</v>
      </c>
      <c r="AJ16" s="60">
        <v>0</v>
      </c>
      <c r="AK16" s="45"/>
      <c r="AL16" s="20">
        <f t="shared" si="2"/>
        <v>0</v>
      </c>
      <c r="AM16" s="22">
        <f t="shared" si="3"/>
        <v>2</v>
      </c>
      <c r="AN16" s="27">
        <v>6</v>
      </c>
      <c r="AO16" s="1"/>
      <c r="AP16" s="1"/>
      <c r="AQ16" s="31"/>
      <c r="AR16" s="31"/>
      <c r="AS16" s="32"/>
      <c r="AT16" s="36"/>
      <c r="AU16" s="32"/>
      <c r="AV16" s="36"/>
      <c r="AW16" s="48"/>
    </row>
    <row r="17" spans="2:49" ht="12.95" customHeight="1" x14ac:dyDescent="0.2">
      <c r="B17" s="12" t="s">
        <v>291</v>
      </c>
      <c r="C17" s="12" t="s">
        <v>193</v>
      </c>
      <c r="D17" s="18" t="str">
        <f t="shared" si="0"/>
        <v>BRANDTMAYR Thomas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2</v>
      </c>
      <c r="N17" s="9">
        <v>0</v>
      </c>
      <c r="O17" s="9">
        <v>0</v>
      </c>
      <c r="P17" s="9">
        <v>0</v>
      </c>
      <c r="Q17" s="20">
        <f t="shared" si="1"/>
        <v>2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/>
      <c r="AI17" s="86">
        <v>0</v>
      </c>
      <c r="AJ17" s="60"/>
      <c r="AK17" s="45"/>
      <c r="AL17" s="20">
        <f t="shared" si="2"/>
        <v>0</v>
      </c>
      <c r="AM17" s="22">
        <f t="shared" si="3"/>
        <v>2</v>
      </c>
      <c r="AN17" s="27">
        <v>7</v>
      </c>
      <c r="AO17" s="1"/>
      <c r="AP17" s="1"/>
      <c r="AQ17" s="31"/>
      <c r="AR17" s="31"/>
      <c r="AS17" s="32"/>
      <c r="AT17" s="36"/>
      <c r="AU17" s="32"/>
      <c r="AV17" s="36"/>
      <c r="AW17" s="48"/>
    </row>
    <row r="18" spans="2:49" ht="12.95" customHeight="1" x14ac:dyDescent="0.2">
      <c r="B18" s="12" t="s">
        <v>218</v>
      </c>
      <c r="C18" s="12" t="s">
        <v>61</v>
      </c>
      <c r="D18" s="18" t="str">
        <f t="shared" si="0"/>
        <v>BRIGLAUER Dr. Christian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20">
        <f t="shared" si="1"/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/>
      <c r="AI18" s="86">
        <v>0</v>
      </c>
      <c r="AJ18" s="60"/>
      <c r="AK18" s="45"/>
      <c r="AL18" s="20">
        <f t="shared" si="2"/>
        <v>0</v>
      </c>
      <c r="AM18" s="22">
        <f t="shared" si="3"/>
        <v>0</v>
      </c>
      <c r="AN18" s="27">
        <v>8</v>
      </c>
      <c r="AO18" s="1"/>
      <c r="AP18" s="1"/>
      <c r="AQ18" s="31"/>
      <c r="AR18" s="31"/>
      <c r="AS18" s="32"/>
      <c r="AT18" s="36"/>
      <c r="AU18" s="32"/>
      <c r="AV18" s="36"/>
      <c r="AW18" s="48"/>
    </row>
    <row r="19" spans="2:49" ht="12.95" customHeight="1" x14ac:dyDescent="0.2">
      <c r="B19" s="12" t="s">
        <v>12</v>
      </c>
      <c r="C19" s="12" t="s">
        <v>13</v>
      </c>
      <c r="D19" s="18" t="str">
        <f t="shared" si="0"/>
        <v>DOBLHOFER Ewald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5</v>
      </c>
      <c r="P19" s="9">
        <v>2</v>
      </c>
      <c r="Q19" s="20">
        <f t="shared" si="1"/>
        <v>9</v>
      </c>
      <c r="R19" s="12">
        <v>0</v>
      </c>
      <c r="S19" s="12">
        <v>0</v>
      </c>
      <c r="T19" s="12">
        <v>10</v>
      </c>
      <c r="U19" s="12">
        <v>0</v>
      </c>
      <c r="V19" s="12">
        <v>10</v>
      </c>
      <c r="W19" s="12">
        <v>18</v>
      </c>
      <c r="X19" s="12">
        <v>10</v>
      </c>
      <c r="Y19" s="12">
        <v>10</v>
      </c>
      <c r="Z19" s="12">
        <v>10</v>
      </c>
      <c r="AA19" s="12">
        <v>10</v>
      </c>
      <c r="AB19" s="12">
        <v>10</v>
      </c>
      <c r="AC19" s="12">
        <v>10</v>
      </c>
      <c r="AD19" s="12">
        <v>10</v>
      </c>
      <c r="AE19" s="12">
        <v>10</v>
      </c>
      <c r="AF19" s="12">
        <v>10</v>
      </c>
      <c r="AG19" s="12">
        <v>0</v>
      </c>
      <c r="AH19" s="12">
        <v>0</v>
      </c>
      <c r="AI19" s="75">
        <v>0</v>
      </c>
      <c r="AJ19" s="61">
        <v>0</v>
      </c>
      <c r="AK19" s="46"/>
      <c r="AL19" s="20">
        <f t="shared" si="2"/>
        <v>128</v>
      </c>
      <c r="AM19" s="22">
        <f t="shared" si="3"/>
        <v>137</v>
      </c>
      <c r="AN19" s="139" t="s">
        <v>400</v>
      </c>
      <c r="AO19" s="1"/>
      <c r="AP19" s="1"/>
      <c r="AQ19" s="31"/>
      <c r="AR19" s="31"/>
      <c r="AS19" s="32"/>
      <c r="AT19" s="37"/>
      <c r="AU19" s="32"/>
      <c r="AV19" s="39"/>
      <c r="AW19" s="69"/>
    </row>
    <row r="20" spans="2:49" ht="12.95" customHeight="1" x14ac:dyDescent="0.2">
      <c r="B20" s="12" t="s">
        <v>14</v>
      </c>
      <c r="C20" s="12" t="s">
        <v>15</v>
      </c>
      <c r="D20" s="18" t="str">
        <f t="shared" si="0"/>
        <v>DONNER Bernhard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20">
        <f t="shared" si="1"/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89">
        <v>0</v>
      </c>
      <c r="AJ20" s="61">
        <v>0</v>
      </c>
      <c r="AK20" s="46"/>
      <c r="AL20" s="20">
        <f t="shared" si="2"/>
        <v>0</v>
      </c>
      <c r="AM20" s="22">
        <f t="shared" si="3"/>
        <v>0</v>
      </c>
      <c r="AN20" s="27">
        <v>10</v>
      </c>
      <c r="AO20" s="1"/>
      <c r="AP20" s="1"/>
      <c r="AQ20" s="31"/>
      <c r="AR20" s="31"/>
      <c r="AS20" s="32"/>
      <c r="AT20" s="39"/>
      <c r="AU20" s="32"/>
      <c r="AV20" s="36"/>
      <c r="AW20" s="69"/>
    </row>
    <row r="21" spans="2:49" ht="12.95" customHeight="1" x14ac:dyDescent="0.2">
      <c r="B21" s="12" t="s">
        <v>16</v>
      </c>
      <c r="C21" s="12" t="s">
        <v>17</v>
      </c>
      <c r="D21" s="18" t="str">
        <f t="shared" si="0"/>
        <v>EGGERTSBERGER Helmut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20">
        <f t="shared" si="1"/>
        <v>0</v>
      </c>
      <c r="R21" s="12">
        <v>0</v>
      </c>
      <c r="S21" s="12">
        <v>0</v>
      </c>
      <c r="T21" s="12">
        <v>10</v>
      </c>
      <c r="U21" s="12">
        <v>0</v>
      </c>
      <c r="V21" s="12">
        <v>0</v>
      </c>
      <c r="W21" s="12">
        <v>0</v>
      </c>
      <c r="X21" s="12">
        <v>10</v>
      </c>
      <c r="Y21" s="12">
        <v>10</v>
      </c>
      <c r="Z21" s="12">
        <v>0</v>
      </c>
      <c r="AA21" s="12">
        <v>0</v>
      </c>
      <c r="AB21" s="12">
        <v>0</v>
      </c>
      <c r="AC21" s="12">
        <v>0</v>
      </c>
      <c r="AD21" s="12">
        <v>10</v>
      </c>
      <c r="AE21" s="12">
        <v>10</v>
      </c>
      <c r="AF21" s="12">
        <v>0</v>
      </c>
      <c r="AG21" s="12">
        <v>0</v>
      </c>
      <c r="AH21" s="12">
        <v>0</v>
      </c>
      <c r="AI21" s="89">
        <v>0</v>
      </c>
      <c r="AJ21" s="61">
        <v>0</v>
      </c>
      <c r="AK21" s="46"/>
      <c r="AL21" s="20">
        <f t="shared" si="2"/>
        <v>50</v>
      </c>
      <c r="AM21" s="22">
        <f t="shared" si="3"/>
        <v>50</v>
      </c>
      <c r="AN21" s="27">
        <v>11</v>
      </c>
      <c r="AO21" s="1"/>
      <c r="AP21" s="1"/>
      <c r="AQ21" s="31"/>
      <c r="AR21" s="31"/>
      <c r="AS21" s="32"/>
      <c r="AT21" s="36"/>
      <c r="AU21" s="32"/>
      <c r="AV21" s="36"/>
      <c r="AW21" s="47"/>
    </row>
    <row r="22" spans="2:49" ht="12.95" customHeight="1" x14ac:dyDescent="0.2">
      <c r="B22" s="12" t="s">
        <v>18</v>
      </c>
      <c r="C22" s="12" t="s">
        <v>19</v>
      </c>
      <c r="D22" s="18" t="str">
        <f t="shared" si="0"/>
        <v>ERBLER Hubert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</v>
      </c>
      <c r="P22" s="12">
        <v>0</v>
      </c>
      <c r="Q22" s="20">
        <f t="shared" si="1"/>
        <v>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10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89">
        <v>0</v>
      </c>
      <c r="AJ22" s="61">
        <v>0</v>
      </c>
      <c r="AK22" s="46"/>
      <c r="AL22" s="20">
        <f t="shared" si="2"/>
        <v>10</v>
      </c>
      <c r="AM22" s="22">
        <f t="shared" si="3"/>
        <v>15</v>
      </c>
      <c r="AN22" s="27">
        <v>12</v>
      </c>
      <c r="AO22" s="1"/>
      <c r="AP22" s="1"/>
      <c r="AQ22" s="31"/>
      <c r="AR22" s="31"/>
      <c r="AS22" s="32"/>
      <c r="AT22" s="37"/>
      <c r="AU22" s="32"/>
      <c r="AV22" s="39"/>
      <c r="AW22" s="69"/>
    </row>
    <row r="23" spans="2:49" ht="12.95" customHeight="1" x14ac:dyDescent="0.2">
      <c r="B23" s="12" t="s">
        <v>122</v>
      </c>
      <c r="C23" s="12" t="s">
        <v>32</v>
      </c>
      <c r="D23" s="18" t="str">
        <f t="shared" si="0"/>
        <v>FALKINGER Johann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20">
        <f t="shared" si="1"/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86">
        <v>0</v>
      </c>
      <c r="AJ23" s="60">
        <v>0</v>
      </c>
      <c r="AK23" s="45"/>
      <c r="AL23" s="20">
        <f t="shared" si="2"/>
        <v>0</v>
      </c>
      <c r="AM23" s="22">
        <f t="shared" si="3"/>
        <v>0</v>
      </c>
      <c r="AN23" s="27">
        <v>13</v>
      </c>
      <c r="AO23" s="1"/>
      <c r="AP23" s="1"/>
      <c r="AQ23" s="31"/>
      <c r="AR23" s="31"/>
      <c r="AS23" s="32"/>
      <c r="AT23" s="36"/>
      <c r="AU23" s="32"/>
      <c r="AV23" s="36"/>
      <c r="AW23" s="47"/>
    </row>
    <row r="24" spans="2:49" ht="12.95" customHeight="1" x14ac:dyDescent="0.2">
      <c r="B24" s="12" t="s">
        <v>185</v>
      </c>
      <c r="C24" s="12" t="s">
        <v>52</v>
      </c>
      <c r="D24" s="18" t="s">
        <v>165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20">
        <f t="shared" si="1"/>
        <v>0</v>
      </c>
      <c r="R24" s="9">
        <v>0</v>
      </c>
      <c r="S24" s="9">
        <v>0</v>
      </c>
      <c r="T24" s="9">
        <v>10</v>
      </c>
      <c r="U24" s="9">
        <v>0</v>
      </c>
      <c r="V24" s="9">
        <v>10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10</v>
      </c>
      <c r="AG24" s="9">
        <v>0</v>
      </c>
      <c r="AH24" s="9">
        <v>0</v>
      </c>
      <c r="AI24" s="86">
        <v>0</v>
      </c>
      <c r="AJ24" s="60">
        <v>0</v>
      </c>
      <c r="AK24" s="45"/>
      <c r="AL24" s="20">
        <f t="shared" si="2"/>
        <v>30</v>
      </c>
      <c r="AM24" s="22">
        <f t="shared" si="3"/>
        <v>30</v>
      </c>
      <c r="AN24" s="27">
        <v>14</v>
      </c>
      <c r="AO24" s="1"/>
      <c r="AP24" s="1"/>
      <c r="AQ24" s="31"/>
      <c r="AR24" s="31"/>
      <c r="AS24" s="32"/>
      <c r="AT24" s="39"/>
      <c r="AU24" s="32"/>
      <c r="AV24" s="36"/>
      <c r="AW24" s="69"/>
    </row>
    <row r="25" spans="2:49" ht="12.95" customHeight="1" x14ac:dyDescent="0.2">
      <c r="B25" s="12" t="s">
        <v>321</v>
      </c>
      <c r="C25" s="12" t="s">
        <v>322</v>
      </c>
      <c r="D25" s="18" t="str">
        <f>TRIM(CONCATENATE(B25,"",C25))</f>
        <v>GUNACKER Nina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20">
        <f t="shared" si="1"/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/>
      <c r="AI25" s="86">
        <v>0</v>
      </c>
      <c r="AJ25" s="60"/>
      <c r="AK25" s="45"/>
      <c r="AL25" s="20">
        <f t="shared" si="2"/>
        <v>0</v>
      </c>
      <c r="AM25" s="22">
        <f t="shared" si="3"/>
        <v>0</v>
      </c>
      <c r="AN25" s="27">
        <v>15</v>
      </c>
      <c r="AO25" s="1"/>
      <c r="AP25" s="1"/>
      <c r="AQ25" s="31"/>
      <c r="AR25" s="31"/>
      <c r="AS25" s="32"/>
      <c r="AT25" s="39"/>
      <c r="AU25" s="32"/>
      <c r="AV25" s="36"/>
      <c r="AW25" s="69"/>
    </row>
    <row r="26" spans="2:49" ht="12.95" customHeight="1" x14ac:dyDescent="0.2">
      <c r="B26" s="12" t="s">
        <v>21</v>
      </c>
      <c r="C26" s="12" t="s">
        <v>22</v>
      </c>
      <c r="D26" s="18" t="str">
        <f t="shared" ref="D26:D57" si="4">TRIM(CONCATENATE(B26, " ",C26))</f>
        <v>HAIDER Ekkehart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5</v>
      </c>
      <c r="P26" s="12">
        <v>0</v>
      </c>
      <c r="Q26" s="20">
        <f t="shared" si="1"/>
        <v>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89">
        <v>0</v>
      </c>
      <c r="AJ26" s="61">
        <v>0</v>
      </c>
      <c r="AK26" s="46"/>
      <c r="AL26" s="20">
        <f t="shared" si="2"/>
        <v>0</v>
      </c>
      <c r="AM26" s="22">
        <f t="shared" si="3"/>
        <v>5</v>
      </c>
      <c r="AN26" s="27">
        <v>16</v>
      </c>
      <c r="AO26" s="1"/>
      <c r="AP26" s="1"/>
      <c r="AQ26" s="31"/>
      <c r="AR26" s="31"/>
      <c r="AS26" s="32"/>
      <c r="AT26" s="36"/>
      <c r="AU26" s="32"/>
      <c r="AV26" s="36"/>
      <c r="AW26" s="47"/>
    </row>
    <row r="27" spans="2:49" ht="12.95" customHeight="1" x14ac:dyDescent="0.2">
      <c r="B27" s="12" t="s">
        <v>23</v>
      </c>
      <c r="C27" s="12" t="s">
        <v>24</v>
      </c>
      <c r="D27" s="18" t="str">
        <f t="shared" si="4"/>
        <v>HÄUSERER Rudolf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20">
        <f t="shared" si="1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18</v>
      </c>
      <c r="AB27" s="9">
        <v>0</v>
      </c>
      <c r="AC27" s="9">
        <v>18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86">
        <v>0</v>
      </c>
      <c r="AJ27" s="60">
        <v>0</v>
      </c>
      <c r="AK27" s="45"/>
      <c r="AL27" s="20">
        <f t="shared" si="2"/>
        <v>36</v>
      </c>
      <c r="AM27" s="22">
        <f t="shared" si="3"/>
        <v>36</v>
      </c>
      <c r="AN27" s="27">
        <v>17</v>
      </c>
      <c r="AO27" s="1"/>
      <c r="AP27" s="1"/>
      <c r="AS27" s="32"/>
      <c r="AT27" s="36"/>
      <c r="AU27" s="32"/>
      <c r="AV27" s="36"/>
      <c r="AW27" s="47"/>
    </row>
    <row r="28" spans="2:49" ht="12.95" customHeight="1" x14ac:dyDescent="0.2">
      <c r="B28" s="12" t="s">
        <v>235</v>
      </c>
      <c r="C28" s="12" t="s">
        <v>236</v>
      </c>
      <c r="D28" s="18" t="str">
        <f t="shared" si="4"/>
        <v>HEINZ Christoph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0</v>
      </c>
      <c r="O28" s="12">
        <v>0</v>
      </c>
      <c r="P28" s="12">
        <v>0</v>
      </c>
      <c r="Q28" s="20">
        <f t="shared" si="1"/>
        <v>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/>
      <c r="AI28" s="86">
        <v>0</v>
      </c>
      <c r="AJ28" s="60"/>
      <c r="AK28" s="45"/>
      <c r="AL28" s="20">
        <f t="shared" si="2"/>
        <v>0</v>
      </c>
      <c r="AM28" s="22">
        <f t="shared" si="3"/>
        <v>2</v>
      </c>
      <c r="AN28" s="27">
        <v>18</v>
      </c>
      <c r="AO28" s="1"/>
      <c r="AP28" s="1"/>
      <c r="AS28" s="32"/>
      <c r="AT28" s="36"/>
      <c r="AU28" s="32"/>
      <c r="AV28" s="36"/>
      <c r="AW28" s="47"/>
    </row>
    <row r="29" spans="2:49" ht="12.95" customHeight="1" x14ac:dyDescent="0.2">
      <c r="B29" s="12" t="s">
        <v>140</v>
      </c>
      <c r="C29" s="12" t="s">
        <v>141</v>
      </c>
      <c r="D29" s="18" t="str">
        <f t="shared" si="4"/>
        <v>HELMHART Joachim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5</v>
      </c>
      <c r="P29" s="12">
        <v>5</v>
      </c>
      <c r="Q29" s="20">
        <f t="shared" si="1"/>
        <v>10</v>
      </c>
      <c r="R29" s="9">
        <v>0</v>
      </c>
      <c r="S29" s="9">
        <v>0</v>
      </c>
      <c r="T29" s="9">
        <v>18</v>
      </c>
      <c r="U29" s="9">
        <v>0</v>
      </c>
      <c r="V29" s="9">
        <v>10</v>
      </c>
      <c r="W29" s="9">
        <v>10</v>
      </c>
      <c r="X29" s="9">
        <v>10</v>
      </c>
      <c r="Y29" s="9">
        <v>10</v>
      </c>
      <c r="Z29" s="9">
        <v>10</v>
      </c>
      <c r="AA29" s="9">
        <v>10</v>
      </c>
      <c r="AB29" s="9">
        <v>10</v>
      </c>
      <c r="AC29" s="9">
        <v>10</v>
      </c>
      <c r="AD29" s="9">
        <v>10</v>
      </c>
      <c r="AE29" s="9">
        <v>18</v>
      </c>
      <c r="AF29" s="9">
        <v>10</v>
      </c>
      <c r="AG29" s="9">
        <v>0</v>
      </c>
      <c r="AH29" s="9">
        <v>0</v>
      </c>
      <c r="AI29" s="86">
        <v>0</v>
      </c>
      <c r="AJ29" s="60">
        <v>0</v>
      </c>
      <c r="AK29" s="45"/>
      <c r="AL29" s="20">
        <f t="shared" si="2"/>
        <v>136</v>
      </c>
      <c r="AM29" s="22">
        <f t="shared" si="3"/>
        <v>146</v>
      </c>
      <c r="AN29" s="139" t="s">
        <v>396</v>
      </c>
      <c r="AO29" s="1"/>
      <c r="AP29" s="1"/>
      <c r="AS29" s="32"/>
      <c r="AT29" s="37"/>
      <c r="AU29" s="32"/>
      <c r="AV29" s="39"/>
      <c r="AW29" s="69"/>
    </row>
    <row r="30" spans="2:49" ht="12.95" customHeight="1" x14ac:dyDescent="0.2">
      <c r="B30" s="12" t="s">
        <v>269</v>
      </c>
      <c r="C30" s="12" t="s">
        <v>270</v>
      </c>
      <c r="D30" s="18" t="str">
        <f t="shared" si="4"/>
        <v>HLUPIC Drago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2</v>
      </c>
      <c r="N30" s="9">
        <v>0</v>
      </c>
      <c r="O30" s="9">
        <v>2</v>
      </c>
      <c r="P30" s="9">
        <v>2</v>
      </c>
      <c r="Q30" s="20">
        <f t="shared" si="1"/>
        <v>6</v>
      </c>
      <c r="R30" s="9">
        <v>0</v>
      </c>
      <c r="S30" s="9">
        <v>0</v>
      </c>
      <c r="T30" s="9">
        <v>0</v>
      </c>
      <c r="U30" s="9">
        <v>0</v>
      </c>
      <c r="V30" s="9">
        <v>10</v>
      </c>
      <c r="W30" s="9">
        <v>10</v>
      </c>
      <c r="X30" s="9">
        <v>10</v>
      </c>
      <c r="Y30" s="9">
        <v>10</v>
      </c>
      <c r="Z30" s="9">
        <v>10</v>
      </c>
      <c r="AA30" s="9">
        <v>0</v>
      </c>
      <c r="AB30" s="9">
        <v>10</v>
      </c>
      <c r="AC30" s="9">
        <v>10</v>
      </c>
      <c r="AD30" s="9">
        <v>10</v>
      </c>
      <c r="AE30" s="9">
        <v>10</v>
      </c>
      <c r="AF30" s="9">
        <v>10</v>
      </c>
      <c r="AG30" s="9">
        <v>0</v>
      </c>
      <c r="AH30" s="9"/>
      <c r="AI30" s="86">
        <v>0</v>
      </c>
      <c r="AJ30" s="60"/>
      <c r="AK30" s="45"/>
      <c r="AL30" s="20">
        <f t="shared" si="2"/>
        <v>100</v>
      </c>
      <c r="AM30" s="22">
        <f t="shared" si="3"/>
        <v>106</v>
      </c>
      <c r="AN30" s="139" t="s">
        <v>397</v>
      </c>
      <c r="AO30" s="1"/>
      <c r="AP30" s="1"/>
      <c r="AS30" s="32"/>
      <c r="AT30" s="37"/>
      <c r="AU30" s="32"/>
      <c r="AV30" s="39"/>
      <c r="AW30" s="69"/>
    </row>
    <row r="31" spans="2:49" ht="12.95" customHeight="1" x14ac:dyDescent="0.2">
      <c r="B31" s="12" t="s">
        <v>26</v>
      </c>
      <c r="C31" s="12" t="s">
        <v>27</v>
      </c>
      <c r="D31" s="18" t="str">
        <f t="shared" si="4"/>
        <v>HOFLEHNER Karl Heinz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2</v>
      </c>
      <c r="N31" s="9">
        <v>0</v>
      </c>
      <c r="O31" s="9">
        <v>0</v>
      </c>
      <c r="P31" s="9">
        <v>0</v>
      </c>
      <c r="Q31" s="20">
        <f t="shared" si="1"/>
        <v>2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89">
        <v>0</v>
      </c>
      <c r="AJ31" s="61">
        <v>0</v>
      </c>
      <c r="AK31" s="46"/>
      <c r="AL31" s="20">
        <f t="shared" si="2"/>
        <v>0</v>
      </c>
      <c r="AM31" s="22">
        <f t="shared" si="3"/>
        <v>2</v>
      </c>
      <c r="AN31" s="27">
        <v>21</v>
      </c>
      <c r="AO31" s="1"/>
      <c r="AP31" s="1"/>
      <c r="AS31" s="32"/>
      <c r="AT31" s="36"/>
      <c r="AU31" s="32"/>
      <c r="AV31" s="39"/>
      <c r="AW31" s="47"/>
    </row>
    <row r="32" spans="2:49" ht="12.95" customHeight="1" x14ac:dyDescent="0.2">
      <c r="B32" s="12" t="s">
        <v>277</v>
      </c>
      <c r="C32" s="12" t="s">
        <v>278</v>
      </c>
      <c r="D32" s="18" t="str">
        <f t="shared" si="4"/>
        <v>HOFPOINTNER Robert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2</v>
      </c>
      <c r="N32" s="9">
        <v>0</v>
      </c>
      <c r="O32" s="9">
        <v>2</v>
      </c>
      <c r="P32" s="9">
        <v>2</v>
      </c>
      <c r="Q32" s="20">
        <f t="shared" si="1"/>
        <v>6</v>
      </c>
      <c r="R32" s="12">
        <v>0</v>
      </c>
      <c r="S32" s="12">
        <v>0</v>
      </c>
      <c r="T32" s="12">
        <v>10</v>
      </c>
      <c r="U32" s="12">
        <v>0</v>
      </c>
      <c r="V32" s="12">
        <v>0</v>
      </c>
      <c r="W32" s="12">
        <v>10</v>
      </c>
      <c r="X32" s="12">
        <v>10</v>
      </c>
      <c r="Y32" s="12">
        <v>10</v>
      </c>
      <c r="Z32" s="12">
        <v>10</v>
      </c>
      <c r="AA32" s="12">
        <v>0</v>
      </c>
      <c r="AB32" s="12">
        <v>10</v>
      </c>
      <c r="AC32" s="12">
        <v>10</v>
      </c>
      <c r="AD32" s="12">
        <v>0</v>
      </c>
      <c r="AE32" s="12">
        <v>0</v>
      </c>
      <c r="AF32" s="12">
        <v>0</v>
      </c>
      <c r="AG32" s="12">
        <v>0</v>
      </c>
      <c r="AH32" s="12"/>
      <c r="AI32" s="89">
        <v>0</v>
      </c>
      <c r="AJ32" s="61"/>
      <c r="AK32" s="46"/>
      <c r="AL32" s="20">
        <f t="shared" si="2"/>
        <v>70</v>
      </c>
      <c r="AM32" s="22">
        <f t="shared" si="3"/>
        <v>76</v>
      </c>
      <c r="AN32" s="27">
        <v>22</v>
      </c>
      <c r="AO32" s="1"/>
      <c r="AP32" s="1"/>
      <c r="AS32" s="32"/>
      <c r="AT32" s="36"/>
      <c r="AU32" s="32"/>
      <c r="AV32" s="39"/>
      <c r="AW32" s="47"/>
    </row>
    <row r="33" spans="2:49" ht="12.95" customHeight="1" x14ac:dyDescent="0.2">
      <c r="B33" s="12" t="s">
        <v>28</v>
      </c>
      <c r="C33" s="12" t="s">
        <v>30</v>
      </c>
      <c r="D33" s="18" t="str">
        <f t="shared" si="4"/>
        <v>HOHENEDER Reinhold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0">
        <f t="shared" si="1"/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89">
        <v>0</v>
      </c>
      <c r="AJ33" s="61">
        <v>0</v>
      </c>
      <c r="AK33" s="46"/>
      <c r="AL33" s="20">
        <f t="shared" si="2"/>
        <v>0</v>
      </c>
      <c r="AM33" s="22">
        <f t="shared" si="3"/>
        <v>0</v>
      </c>
      <c r="AN33" s="27">
        <v>23</v>
      </c>
      <c r="AO33" s="1"/>
      <c r="AP33" s="1"/>
      <c r="AS33" s="32"/>
      <c r="AT33" s="36"/>
      <c r="AU33" s="32"/>
      <c r="AV33" s="39"/>
      <c r="AW33" s="47"/>
    </row>
    <row r="34" spans="2:49" ht="12.95" customHeight="1" x14ac:dyDescent="0.2">
      <c r="B34" s="12" t="s">
        <v>28</v>
      </c>
      <c r="C34" s="12" t="s">
        <v>29</v>
      </c>
      <c r="D34" s="18" t="str">
        <f t="shared" si="4"/>
        <v>HOHENEDER Stephan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</v>
      </c>
      <c r="N34" s="12">
        <v>0</v>
      </c>
      <c r="O34" s="12">
        <v>0</v>
      </c>
      <c r="P34" s="12">
        <v>0</v>
      </c>
      <c r="Q34" s="20">
        <f t="shared" si="1"/>
        <v>2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75">
        <v>0</v>
      </c>
      <c r="AJ34" s="61">
        <v>0</v>
      </c>
      <c r="AK34" s="46"/>
      <c r="AL34" s="20">
        <f t="shared" si="2"/>
        <v>0</v>
      </c>
      <c r="AM34" s="22">
        <f t="shared" si="3"/>
        <v>2</v>
      </c>
      <c r="AN34" s="27">
        <v>24</v>
      </c>
      <c r="AO34" s="1"/>
      <c r="AP34" s="1"/>
      <c r="AS34" s="32"/>
      <c r="AT34" s="37"/>
      <c r="AU34" s="32"/>
      <c r="AV34" s="39"/>
      <c r="AW34" s="69"/>
    </row>
    <row r="35" spans="2:49" ht="12.95" customHeight="1" x14ac:dyDescent="0.2">
      <c r="B35" s="12" t="s">
        <v>28</v>
      </c>
      <c r="C35" s="12" t="s">
        <v>159</v>
      </c>
      <c r="D35" s="18" t="str">
        <f t="shared" si="4"/>
        <v>HOHENEDER Theresa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20">
        <f t="shared" si="1"/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/>
      <c r="AI35" s="88">
        <v>0</v>
      </c>
      <c r="AJ35" s="60"/>
      <c r="AK35" s="45"/>
      <c r="AL35" s="20">
        <f t="shared" si="2"/>
        <v>0</v>
      </c>
      <c r="AM35" s="22">
        <f t="shared" si="3"/>
        <v>0</v>
      </c>
      <c r="AN35" s="27">
        <v>25</v>
      </c>
      <c r="AO35" s="1"/>
      <c r="AP35" s="1"/>
      <c r="AS35" s="32"/>
      <c r="AT35" s="37"/>
      <c r="AU35" s="32"/>
      <c r="AV35" s="36"/>
      <c r="AW35" s="69"/>
    </row>
    <row r="36" spans="2:49" ht="12.95" customHeight="1" x14ac:dyDescent="0.2">
      <c r="B36" s="12" t="s">
        <v>28</v>
      </c>
      <c r="C36" s="12" t="s">
        <v>193</v>
      </c>
      <c r="D36" s="18" t="str">
        <f t="shared" si="4"/>
        <v>HOHENEDER Thomas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20">
        <f t="shared" si="1"/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10</v>
      </c>
      <c r="AE36" s="9">
        <v>0</v>
      </c>
      <c r="AF36" s="9">
        <v>0</v>
      </c>
      <c r="AG36" s="9">
        <v>0</v>
      </c>
      <c r="AH36" s="9">
        <v>0</v>
      </c>
      <c r="AI36" s="86">
        <v>0</v>
      </c>
      <c r="AJ36" s="60">
        <v>0</v>
      </c>
      <c r="AK36" s="45"/>
      <c r="AL36" s="20">
        <f t="shared" si="2"/>
        <v>10</v>
      </c>
      <c r="AM36" s="22">
        <f t="shared" si="3"/>
        <v>10</v>
      </c>
      <c r="AN36" s="27">
        <v>26</v>
      </c>
      <c r="AO36" s="1"/>
      <c r="AP36" s="1"/>
      <c r="AS36" s="32"/>
      <c r="AT36" s="37"/>
      <c r="AU36" s="32"/>
      <c r="AV36" s="39"/>
      <c r="AW36" s="69"/>
    </row>
    <row r="37" spans="2:49" ht="12.95" customHeight="1" x14ac:dyDescent="0.2">
      <c r="B37" s="12" t="s">
        <v>187</v>
      </c>
      <c r="C37" s="12" t="s">
        <v>188</v>
      </c>
      <c r="D37" s="18" t="str">
        <f t="shared" si="4"/>
        <v>HOLZMÜLLER Alexander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20">
        <f t="shared" si="1"/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86">
        <v>0</v>
      </c>
      <c r="AJ37" s="60">
        <v>0</v>
      </c>
      <c r="AK37" s="45"/>
      <c r="AL37" s="20">
        <f t="shared" si="2"/>
        <v>0</v>
      </c>
      <c r="AM37" s="22">
        <f t="shared" si="3"/>
        <v>0</v>
      </c>
      <c r="AN37" s="27">
        <v>27</v>
      </c>
      <c r="AO37" s="1"/>
      <c r="AP37" s="1"/>
      <c r="AS37" s="32"/>
      <c r="AT37" s="39"/>
      <c r="AU37" s="32"/>
      <c r="AV37" s="36"/>
      <c r="AW37" s="69"/>
    </row>
    <row r="38" spans="2:49" ht="12.95" customHeight="1" x14ac:dyDescent="0.2">
      <c r="B38" s="12" t="s">
        <v>33</v>
      </c>
      <c r="C38" s="12" t="s">
        <v>20</v>
      </c>
      <c r="D38" s="18" t="str">
        <f t="shared" si="4"/>
        <v>KOLLER Franz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</v>
      </c>
      <c r="Q38" s="20">
        <f t="shared" si="1"/>
        <v>2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10</v>
      </c>
      <c r="Y38" s="12">
        <v>0</v>
      </c>
      <c r="Z38" s="12">
        <v>0</v>
      </c>
      <c r="AA38" s="12">
        <v>0</v>
      </c>
      <c r="AB38" s="12">
        <v>10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75">
        <v>0</v>
      </c>
      <c r="AJ38" s="61">
        <v>0</v>
      </c>
      <c r="AK38" s="46"/>
      <c r="AL38" s="20">
        <f t="shared" si="2"/>
        <v>20</v>
      </c>
      <c r="AM38" s="22">
        <f t="shared" si="3"/>
        <v>22</v>
      </c>
      <c r="AN38" s="27">
        <v>28</v>
      </c>
      <c r="AO38" s="1"/>
      <c r="AP38" s="1"/>
      <c r="AS38" s="32"/>
      <c r="AT38" s="37"/>
      <c r="AU38" s="32"/>
      <c r="AV38" s="39"/>
      <c r="AW38" s="69"/>
    </row>
    <row r="39" spans="2:49" ht="12.95" customHeight="1" x14ac:dyDescent="0.2">
      <c r="B39" s="12" t="s">
        <v>34</v>
      </c>
      <c r="C39" s="12" t="s">
        <v>35</v>
      </c>
      <c r="D39" s="18" t="str">
        <f t="shared" si="4"/>
        <v>KOUYOUMJI Schaker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20">
        <f t="shared" si="1"/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86">
        <v>0</v>
      </c>
      <c r="AJ39" s="60">
        <v>0</v>
      </c>
      <c r="AK39" s="45"/>
      <c r="AL39" s="20">
        <f t="shared" si="2"/>
        <v>0</v>
      </c>
      <c r="AM39" s="22">
        <f t="shared" si="3"/>
        <v>0</v>
      </c>
      <c r="AN39" s="27">
        <v>29</v>
      </c>
      <c r="AO39" s="1"/>
      <c r="AP39" s="1"/>
      <c r="AS39" s="32"/>
      <c r="AT39" s="37"/>
      <c r="AU39" s="32"/>
      <c r="AV39" s="39"/>
      <c r="AW39" s="74"/>
    </row>
    <row r="40" spans="2:49" ht="12.95" customHeight="1" x14ac:dyDescent="0.2">
      <c r="B40" s="12" t="s">
        <v>36</v>
      </c>
      <c r="C40" s="12" t="s">
        <v>37</v>
      </c>
      <c r="D40" s="18" t="str">
        <f t="shared" si="4"/>
        <v>KREPP Uwe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2">
        <v>0</v>
      </c>
      <c r="P40" s="12">
        <v>0</v>
      </c>
      <c r="Q40" s="20">
        <f t="shared" si="1"/>
        <v>5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18</v>
      </c>
      <c r="AG40" s="12">
        <v>0</v>
      </c>
      <c r="AH40" s="12">
        <v>0</v>
      </c>
      <c r="AI40" s="89">
        <v>0</v>
      </c>
      <c r="AJ40" s="61">
        <v>0</v>
      </c>
      <c r="AK40" s="46"/>
      <c r="AL40" s="20">
        <f t="shared" si="2"/>
        <v>18</v>
      </c>
      <c r="AM40" s="22">
        <f t="shared" si="3"/>
        <v>23</v>
      </c>
      <c r="AN40" s="27">
        <v>30</v>
      </c>
      <c r="AO40" s="1"/>
      <c r="AP40" s="1"/>
      <c r="AS40" s="32"/>
      <c r="AT40" s="37"/>
      <c r="AU40" s="32"/>
      <c r="AV40" s="39"/>
      <c r="AW40" s="69"/>
    </row>
    <row r="41" spans="2:49" ht="12.95" customHeight="1" x14ac:dyDescent="0.2">
      <c r="B41" s="12" t="s">
        <v>38</v>
      </c>
      <c r="C41" s="12" t="s">
        <v>39</v>
      </c>
      <c r="D41" s="18" t="str">
        <f t="shared" si="4"/>
        <v>KROISZ Edith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2">
        <v>0</v>
      </c>
      <c r="O41" s="12">
        <v>0</v>
      </c>
      <c r="P41" s="12">
        <v>0</v>
      </c>
      <c r="Q41" s="20">
        <f t="shared" si="1"/>
        <v>2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89">
        <v>0</v>
      </c>
      <c r="AJ41" s="61">
        <v>0</v>
      </c>
      <c r="AK41" s="46"/>
      <c r="AL41" s="20">
        <f t="shared" si="2"/>
        <v>0</v>
      </c>
      <c r="AM41" s="22">
        <f t="shared" si="3"/>
        <v>2</v>
      </c>
      <c r="AN41" s="27">
        <v>31</v>
      </c>
      <c r="AO41" s="1"/>
      <c r="AP41" s="1"/>
      <c r="AS41" s="32"/>
      <c r="AT41" s="36"/>
      <c r="AU41" s="32"/>
      <c r="AV41" s="36"/>
      <c r="AW41" s="47"/>
    </row>
    <row r="42" spans="2:49" ht="12.95" customHeight="1" x14ac:dyDescent="0.2">
      <c r="B42" s="12" t="s">
        <v>38</v>
      </c>
      <c r="C42" s="12" t="s">
        <v>40</v>
      </c>
      <c r="D42" s="18" t="str">
        <f t="shared" si="4"/>
        <v>KROISZ Gerhard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0</v>
      </c>
      <c r="O42" s="12">
        <v>0</v>
      </c>
      <c r="P42" s="12">
        <v>0</v>
      </c>
      <c r="Q42" s="20">
        <f t="shared" si="1"/>
        <v>2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89">
        <v>0</v>
      </c>
      <c r="AJ42" s="61">
        <v>0</v>
      </c>
      <c r="AK42" s="46"/>
      <c r="AL42" s="20">
        <f t="shared" si="2"/>
        <v>0</v>
      </c>
      <c r="AM42" s="22">
        <f t="shared" si="3"/>
        <v>2</v>
      </c>
      <c r="AN42" s="27">
        <v>32</v>
      </c>
      <c r="AO42" s="1"/>
      <c r="AP42" s="1"/>
      <c r="AS42" s="32"/>
      <c r="AT42" s="36"/>
      <c r="AU42" s="32"/>
      <c r="AV42" s="39"/>
      <c r="AW42" s="47"/>
    </row>
    <row r="43" spans="2:49" ht="12.95" customHeight="1" x14ac:dyDescent="0.2">
      <c r="B43" s="12" t="s">
        <v>231</v>
      </c>
      <c r="C43" s="12" t="s">
        <v>232</v>
      </c>
      <c r="D43" s="18" t="str">
        <f t="shared" si="4"/>
        <v>KUBIAK Pablo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2</v>
      </c>
      <c r="N43" s="12">
        <v>0</v>
      </c>
      <c r="O43" s="12">
        <v>2</v>
      </c>
      <c r="P43" s="12">
        <v>2</v>
      </c>
      <c r="Q43" s="20">
        <f t="shared" ref="Q43:Q74" si="5">SUM(E43:P43)</f>
        <v>6</v>
      </c>
      <c r="R43" s="12">
        <v>0</v>
      </c>
      <c r="S43" s="12">
        <v>0</v>
      </c>
      <c r="T43" s="12">
        <v>10</v>
      </c>
      <c r="U43" s="12">
        <v>0</v>
      </c>
      <c r="V43" s="12">
        <v>10</v>
      </c>
      <c r="W43" s="12">
        <v>10</v>
      </c>
      <c r="X43" s="12">
        <v>10</v>
      </c>
      <c r="Y43" s="12">
        <v>10</v>
      </c>
      <c r="Z43" s="12">
        <v>10</v>
      </c>
      <c r="AA43" s="12">
        <v>10</v>
      </c>
      <c r="AB43" s="12">
        <v>10</v>
      </c>
      <c r="AC43" s="12">
        <v>0</v>
      </c>
      <c r="AD43" s="12">
        <v>10</v>
      </c>
      <c r="AE43" s="12">
        <v>0</v>
      </c>
      <c r="AF43" s="12">
        <v>0</v>
      </c>
      <c r="AG43" s="12">
        <v>0</v>
      </c>
      <c r="AH43" s="12"/>
      <c r="AI43" s="89">
        <v>0</v>
      </c>
      <c r="AJ43" s="61"/>
      <c r="AK43" s="46"/>
      <c r="AL43" s="20">
        <f t="shared" ref="AL43:AL74" si="6">SUM(R43:AK43)</f>
        <v>90</v>
      </c>
      <c r="AM43" s="22">
        <f t="shared" ref="AM43:AM74" si="7">Q43+AL43</f>
        <v>96</v>
      </c>
      <c r="AN43" s="27">
        <v>33</v>
      </c>
      <c r="AO43" s="1"/>
      <c r="AP43" s="1"/>
      <c r="AS43" s="32"/>
      <c r="AT43" s="36"/>
      <c r="AU43" s="32"/>
      <c r="AV43" s="39"/>
      <c r="AW43" s="47"/>
    </row>
    <row r="44" spans="2:49" ht="12.95" customHeight="1" x14ac:dyDescent="0.2">
      <c r="B44" s="12" t="s">
        <v>41</v>
      </c>
      <c r="C44" s="12" t="s">
        <v>42</v>
      </c>
      <c r="D44" s="18" t="str">
        <f t="shared" si="4"/>
        <v>KUNZ Andreas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20">
        <f t="shared" si="5"/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89">
        <v>0</v>
      </c>
      <c r="AJ44" s="61">
        <v>0</v>
      </c>
      <c r="AK44" s="46"/>
      <c r="AL44" s="20">
        <f t="shared" si="6"/>
        <v>0</v>
      </c>
      <c r="AM44" s="22">
        <f t="shared" si="7"/>
        <v>0</v>
      </c>
      <c r="AN44" s="27">
        <v>34</v>
      </c>
      <c r="AO44" s="1"/>
      <c r="AP44" s="1"/>
      <c r="AS44" s="32"/>
      <c r="AT44" s="36"/>
      <c r="AU44" s="32"/>
      <c r="AV44" s="36"/>
      <c r="AW44" s="47"/>
    </row>
    <row r="45" spans="2:49" ht="12.95" customHeight="1" x14ac:dyDescent="0.2">
      <c r="B45" s="12" t="s">
        <v>43</v>
      </c>
      <c r="C45" s="12" t="s">
        <v>20</v>
      </c>
      <c r="D45" s="18" t="str">
        <f t="shared" si="4"/>
        <v>LASINGER Franz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2</v>
      </c>
      <c r="O45" s="9">
        <v>0</v>
      </c>
      <c r="P45" s="9">
        <v>2</v>
      </c>
      <c r="Q45" s="20">
        <f t="shared" si="5"/>
        <v>4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86">
        <v>0</v>
      </c>
      <c r="AJ45" s="60">
        <v>0</v>
      </c>
      <c r="AK45" s="45"/>
      <c r="AL45" s="20">
        <f t="shared" si="6"/>
        <v>0</v>
      </c>
      <c r="AM45" s="22">
        <f t="shared" si="7"/>
        <v>4</v>
      </c>
      <c r="AN45" s="27">
        <v>35</v>
      </c>
      <c r="AO45" s="1"/>
      <c r="AP45" s="1"/>
      <c r="AS45" s="32"/>
      <c r="AT45" s="36"/>
      <c r="AU45" s="32"/>
      <c r="AV45" s="36"/>
      <c r="AW45" s="47"/>
    </row>
    <row r="46" spans="2:49" ht="12.95" customHeight="1" x14ac:dyDescent="0.2">
      <c r="B46" s="12" t="s">
        <v>238</v>
      </c>
      <c r="C46" s="12" t="s">
        <v>239</v>
      </c>
      <c r="D46" s="18" t="str">
        <f t="shared" si="4"/>
        <v>MAIR Erwin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</v>
      </c>
      <c r="N46" s="9">
        <v>0</v>
      </c>
      <c r="O46" s="9">
        <v>0</v>
      </c>
      <c r="P46" s="9">
        <v>2</v>
      </c>
      <c r="Q46" s="20">
        <f t="shared" si="5"/>
        <v>4</v>
      </c>
      <c r="R46" s="9">
        <v>0</v>
      </c>
      <c r="S46" s="9">
        <v>0</v>
      </c>
      <c r="T46" s="9">
        <v>0</v>
      </c>
      <c r="U46" s="9">
        <v>0</v>
      </c>
      <c r="V46" s="9">
        <v>10</v>
      </c>
      <c r="W46" s="9">
        <v>10</v>
      </c>
      <c r="X46" s="9">
        <v>10</v>
      </c>
      <c r="Y46" s="9">
        <v>0</v>
      </c>
      <c r="Z46" s="9">
        <v>0</v>
      </c>
      <c r="AA46" s="9">
        <v>0</v>
      </c>
      <c r="AB46" s="9">
        <v>10</v>
      </c>
      <c r="AC46" s="9">
        <v>0</v>
      </c>
      <c r="AD46" s="9">
        <v>0</v>
      </c>
      <c r="AE46" s="9">
        <v>0</v>
      </c>
      <c r="AF46" s="9">
        <v>10</v>
      </c>
      <c r="AG46" s="9">
        <v>0</v>
      </c>
      <c r="AH46" s="9"/>
      <c r="AI46" s="86">
        <v>0</v>
      </c>
      <c r="AJ46" s="60"/>
      <c r="AK46" s="45"/>
      <c r="AL46" s="20">
        <f t="shared" si="6"/>
        <v>50</v>
      </c>
      <c r="AM46" s="22">
        <f t="shared" si="7"/>
        <v>54</v>
      </c>
      <c r="AN46" s="27">
        <v>36</v>
      </c>
      <c r="AO46" s="1"/>
      <c r="AP46" s="1"/>
      <c r="AS46" s="32"/>
      <c r="AT46" s="39"/>
      <c r="AU46" s="32"/>
      <c r="AV46" s="39"/>
      <c r="AW46" s="69"/>
    </row>
    <row r="47" spans="2:49" ht="12.95" customHeight="1" x14ac:dyDescent="0.2">
      <c r="B47" s="12" t="s">
        <v>44</v>
      </c>
      <c r="C47" s="12" t="s">
        <v>45</v>
      </c>
      <c r="D47" s="18" t="str">
        <f t="shared" si="4"/>
        <v>MATZINGER Florian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20">
        <f t="shared" si="5"/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89">
        <v>0</v>
      </c>
      <c r="AJ47" s="61">
        <v>0</v>
      </c>
      <c r="AK47" s="46"/>
      <c r="AL47" s="20">
        <f t="shared" si="6"/>
        <v>0</v>
      </c>
      <c r="AM47" s="22">
        <f t="shared" si="7"/>
        <v>0</v>
      </c>
      <c r="AN47" s="27">
        <v>37</v>
      </c>
      <c r="AO47" s="1"/>
      <c r="AP47" s="1"/>
      <c r="AS47" s="32"/>
      <c r="AT47" s="36"/>
      <c r="AU47" s="32"/>
      <c r="AV47" s="36"/>
      <c r="AW47" s="47"/>
    </row>
    <row r="48" spans="2:49" ht="12.95" customHeight="1" x14ac:dyDescent="0.2">
      <c r="B48" s="12" t="s">
        <v>46</v>
      </c>
      <c r="C48" s="12" t="s">
        <v>47</v>
      </c>
      <c r="D48" s="18" t="str">
        <f t="shared" si="4"/>
        <v>MATZINGER Ing. Wolfgang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0</v>
      </c>
      <c r="P48" s="12">
        <v>0</v>
      </c>
      <c r="Q48" s="20">
        <f t="shared" si="5"/>
        <v>2</v>
      </c>
      <c r="R48" s="12">
        <v>0</v>
      </c>
      <c r="S48" s="12">
        <v>0</v>
      </c>
      <c r="T48" s="12">
        <v>10</v>
      </c>
      <c r="U48" s="12">
        <v>0</v>
      </c>
      <c r="V48" s="12">
        <v>0</v>
      </c>
      <c r="W48" s="12">
        <v>10</v>
      </c>
      <c r="X48" s="12">
        <v>0</v>
      </c>
      <c r="Y48" s="12">
        <v>10</v>
      </c>
      <c r="Z48" s="12">
        <v>10</v>
      </c>
      <c r="AA48" s="12">
        <v>0</v>
      </c>
      <c r="AB48" s="12">
        <v>10</v>
      </c>
      <c r="AC48" s="12">
        <v>0</v>
      </c>
      <c r="AD48" s="12">
        <v>10</v>
      </c>
      <c r="AE48" s="12">
        <v>0</v>
      </c>
      <c r="AF48" s="12">
        <v>0</v>
      </c>
      <c r="AG48" s="12">
        <v>0</v>
      </c>
      <c r="AH48" s="12">
        <v>0</v>
      </c>
      <c r="AI48" s="89">
        <v>0</v>
      </c>
      <c r="AJ48" s="61">
        <v>0</v>
      </c>
      <c r="AK48" s="46"/>
      <c r="AL48" s="20">
        <f t="shared" si="6"/>
        <v>60</v>
      </c>
      <c r="AM48" s="22">
        <f t="shared" si="7"/>
        <v>62</v>
      </c>
      <c r="AN48" s="27">
        <v>38</v>
      </c>
      <c r="AO48" s="1"/>
      <c r="AP48" s="1"/>
      <c r="AS48" s="32"/>
      <c r="AT48" s="36"/>
      <c r="AU48" s="32"/>
      <c r="AV48" s="36"/>
      <c r="AW48" s="47"/>
    </row>
    <row r="49" spans="2:49" ht="12.95" customHeight="1" x14ac:dyDescent="0.2">
      <c r="B49" s="12" t="s">
        <v>48</v>
      </c>
      <c r="C49" s="12" t="s">
        <v>50</v>
      </c>
      <c r="D49" s="18" t="str">
        <f t="shared" si="4"/>
        <v>PACOLA Markus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20">
        <f t="shared" si="5"/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86">
        <v>0</v>
      </c>
      <c r="AJ49" s="60">
        <v>0</v>
      </c>
      <c r="AK49" s="45"/>
      <c r="AL49" s="20">
        <f t="shared" si="6"/>
        <v>0</v>
      </c>
      <c r="AM49" s="22">
        <f t="shared" si="7"/>
        <v>0</v>
      </c>
      <c r="AN49" s="27">
        <v>39</v>
      </c>
      <c r="AO49" s="1"/>
      <c r="AP49" s="1"/>
      <c r="AS49" s="32"/>
      <c r="AT49" s="36"/>
      <c r="AU49" s="32"/>
      <c r="AV49" s="39"/>
      <c r="AW49" s="47"/>
    </row>
    <row r="50" spans="2:49" ht="12.95" customHeight="1" x14ac:dyDescent="0.2">
      <c r="B50" s="12" t="s">
        <v>48</v>
      </c>
      <c r="C50" s="12" t="s">
        <v>49</v>
      </c>
      <c r="D50" s="18" t="str">
        <f t="shared" si="4"/>
        <v>PACOLA Natascha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5</v>
      </c>
      <c r="P50" s="9">
        <v>5</v>
      </c>
      <c r="Q50" s="20">
        <f t="shared" si="5"/>
        <v>10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10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89">
        <v>0</v>
      </c>
      <c r="AJ50" s="61">
        <v>0</v>
      </c>
      <c r="AK50" s="46"/>
      <c r="AL50" s="20">
        <f t="shared" si="6"/>
        <v>10</v>
      </c>
      <c r="AM50" s="22">
        <f t="shared" si="7"/>
        <v>20</v>
      </c>
      <c r="AN50" s="27">
        <v>40</v>
      </c>
      <c r="AO50" s="1"/>
      <c r="AP50" s="1"/>
      <c r="AS50" s="32"/>
      <c r="AT50" s="36"/>
      <c r="AU50" s="32"/>
      <c r="AV50" s="36"/>
      <c r="AW50" s="47"/>
    </row>
    <row r="51" spans="2:49" ht="12.95" customHeight="1" x14ac:dyDescent="0.2">
      <c r="B51" s="12" t="s">
        <v>51</v>
      </c>
      <c r="C51" s="12" t="s">
        <v>25</v>
      </c>
      <c r="D51" s="18" t="str">
        <f t="shared" si="4"/>
        <v>PAST Diana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</v>
      </c>
      <c r="N51" s="12">
        <v>0</v>
      </c>
      <c r="O51" s="12">
        <v>0</v>
      </c>
      <c r="P51" s="12">
        <v>0</v>
      </c>
      <c r="Q51" s="20">
        <f t="shared" si="5"/>
        <v>2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89">
        <v>0</v>
      </c>
      <c r="AJ51" s="61">
        <v>0</v>
      </c>
      <c r="AK51" s="46"/>
      <c r="AL51" s="20">
        <f t="shared" si="6"/>
        <v>0</v>
      </c>
      <c r="AM51" s="22">
        <f t="shared" si="7"/>
        <v>2</v>
      </c>
      <c r="AN51" s="27">
        <v>41</v>
      </c>
      <c r="AO51" s="1"/>
      <c r="AP51" s="1"/>
      <c r="AS51" s="32"/>
      <c r="AT51" s="51"/>
      <c r="AU51" s="32"/>
      <c r="AV51" s="36"/>
      <c r="AW51" s="48"/>
    </row>
    <row r="52" spans="2:49" ht="12.95" customHeight="1" x14ac:dyDescent="0.2">
      <c r="B52" s="12" t="s">
        <v>136</v>
      </c>
      <c r="C52" s="12" t="s">
        <v>52</v>
      </c>
      <c r="D52" s="18" t="str">
        <f t="shared" si="4"/>
        <v>PAST Mag. Josef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</v>
      </c>
      <c r="N52" s="12">
        <v>0</v>
      </c>
      <c r="O52" s="12">
        <v>0</v>
      </c>
      <c r="P52" s="12">
        <v>0</v>
      </c>
      <c r="Q52" s="20">
        <f t="shared" si="5"/>
        <v>2</v>
      </c>
      <c r="R52" s="12">
        <v>0</v>
      </c>
      <c r="S52" s="12">
        <v>0</v>
      </c>
      <c r="T52" s="12">
        <v>10</v>
      </c>
      <c r="U52" s="12">
        <v>0</v>
      </c>
      <c r="V52" s="12">
        <v>0</v>
      </c>
      <c r="W52" s="12">
        <v>0</v>
      </c>
      <c r="X52" s="12">
        <v>10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10</v>
      </c>
      <c r="AE52" s="12">
        <v>0</v>
      </c>
      <c r="AF52" s="12">
        <v>0</v>
      </c>
      <c r="AG52" s="12">
        <v>0</v>
      </c>
      <c r="AH52" s="12">
        <v>0</v>
      </c>
      <c r="AI52" s="89">
        <v>0</v>
      </c>
      <c r="AJ52" s="61">
        <v>0</v>
      </c>
      <c r="AK52" s="46"/>
      <c r="AL52" s="20">
        <f t="shared" si="6"/>
        <v>30</v>
      </c>
      <c r="AM52" s="22">
        <f t="shared" si="7"/>
        <v>32</v>
      </c>
      <c r="AN52" s="27">
        <v>42</v>
      </c>
      <c r="AO52" s="1"/>
      <c r="AP52" s="1"/>
      <c r="AS52" s="32"/>
      <c r="AT52" s="37"/>
      <c r="AU52" s="32"/>
      <c r="AV52" s="39"/>
      <c r="AW52" s="69"/>
    </row>
    <row r="53" spans="2:49" ht="12.95" customHeight="1" x14ac:dyDescent="0.2">
      <c r="B53" s="12" t="s">
        <v>53</v>
      </c>
      <c r="C53" s="12" t="s">
        <v>54</v>
      </c>
      <c r="D53" s="18" t="str">
        <f t="shared" si="4"/>
        <v>PICHLER Heinrich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</v>
      </c>
      <c r="N53" s="12">
        <v>2</v>
      </c>
      <c r="O53" s="12">
        <v>2</v>
      </c>
      <c r="P53" s="12">
        <v>2</v>
      </c>
      <c r="Q53" s="20">
        <f t="shared" si="5"/>
        <v>8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89">
        <v>0</v>
      </c>
      <c r="AJ53" s="61">
        <v>0</v>
      </c>
      <c r="AK53" s="46"/>
      <c r="AL53" s="20">
        <f t="shared" si="6"/>
        <v>0</v>
      </c>
      <c r="AM53" s="22">
        <f t="shared" si="7"/>
        <v>8</v>
      </c>
      <c r="AN53" s="27">
        <v>43</v>
      </c>
      <c r="AO53" s="1"/>
      <c r="AP53" s="1"/>
      <c r="AS53" s="32"/>
      <c r="AT53" s="36"/>
      <c r="AU53" s="32"/>
      <c r="AV53" s="36"/>
      <c r="AW53" s="47"/>
    </row>
    <row r="54" spans="2:49" ht="12.95" customHeight="1" x14ac:dyDescent="0.2">
      <c r="B54" s="12" t="s">
        <v>128</v>
      </c>
      <c r="C54" s="12" t="s">
        <v>55</v>
      </c>
      <c r="D54" s="18" t="str">
        <f t="shared" si="4"/>
        <v>PICHLER Mag. Cpt. Kurt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20">
        <f t="shared" si="5"/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86">
        <v>0</v>
      </c>
      <c r="AJ54" s="60">
        <v>0</v>
      </c>
      <c r="AK54" s="45"/>
      <c r="AL54" s="20">
        <f t="shared" si="6"/>
        <v>0</v>
      </c>
      <c r="AM54" s="22">
        <f t="shared" si="7"/>
        <v>0</v>
      </c>
      <c r="AN54" s="27">
        <v>44</v>
      </c>
      <c r="AO54" s="1"/>
      <c r="AP54" s="1"/>
      <c r="AS54" s="32"/>
      <c r="AT54" s="37"/>
      <c r="AU54" s="32"/>
      <c r="AV54" s="36"/>
      <c r="AW54" s="47"/>
    </row>
    <row r="55" spans="2:49" ht="12.95" customHeight="1" x14ac:dyDescent="0.2">
      <c r="B55" s="12" t="s">
        <v>56</v>
      </c>
      <c r="C55" s="12" t="s">
        <v>57</v>
      </c>
      <c r="D55" s="18" t="str">
        <f t="shared" si="4"/>
        <v>PIRKLBAUER Gustav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20">
        <f t="shared" si="5"/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89">
        <v>0</v>
      </c>
      <c r="AJ55" s="61">
        <v>0</v>
      </c>
      <c r="AK55" s="46"/>
      <c r="AL55" s="20">
        <f t="shared" si="6"/>
        <v>0</v>
      </c>
      <c r="AM55" s="22">
        <f t="shared" si="7"/>
        <v>0</v>
      </c>
      <c r="AN55" s="27">
        <v>45</v>
      </c>
      <c r="AO55" s="1"/>
      <c r="AP55" s="1"/>
      <c r="AS55" s="32"/>
      <c r="AT55" s="36"/>
      <c r="AU55" s="32"/>
      <c r="AV55" s="36"/>
      <c r="AW55" s="47"/>
    </row>
    <row r="56" spans="2:49" ht="12.95" customHeight="1" x14ac:dyDescent="0.2">
      <c r="B56" s="12" t="s">
        <v>58</v>
      </c>
      <c r="C56" s="12" t="s">
        <v>20</v>
      </c>
      <c r="D56" s="18" t="str">
        <f t="shared" si="4"/>
        <v>PREITSCHOPF Franz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20">
        <f t="shared" si="5"/>
        <v>0</v>
      </c>
      <c r="R56" s="12">
        <v>0</v>
      </c>
      <c r="S56" s="12">
        <v>0</v>
      </c>
      <c r="T56" s="12">
        <v>10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89">
        <v>0</v>
      </c>
      <c r="AJ56" s="61">
        <v>0</v>
      </c>
      <c r="AK56" s="46"/>
      <c r="AL56" s="20">
        <f t="shared" si="6"/>
        <v>10</v>
      </c>
      <c r="AM56" s="22">
        <f t="shared" si="7"/>
        <v>10</v>
      </c>
      <c r="AN56" s="27">
        <v>46</v>
      </c>
      <c r="AO56" s="1"/>
      <c r="AP56" s="1"/>
      <c r="AS56" s="32"/>
      <c r="AT56" s="36"/>
      <c r="AU56" s="32"/>
      <c r="AV56" s="36"/>
      <c r="AW56" s="47"/>
    </row>
    <row r="57" spans="2:49" ht="12.95" customHeight="1" x14ac:dyDescent="0.2">
      <c r="B57" s="12" t="s">
        <v>59</v>
      </c>
      <c r="C57" s="12" t="s">
        <v>31</v>
      </c>
      <c r="D57" s="18" t="str">
        <f t="shared" si="4"/>
        <v>REHSE Peter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20">
        <f t="shared" si="5"/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89">
        <v>0</v>
      </c>
      <c r="AJ57" s="61">
        <v>0</v>
      </c>
      <c r="AK57" s="46"/>
      <c r="AL57" s="20">
        <f t="shared" si="6"/>
        <v>0</v>
      </c>
      <c r="AM57" s="22">
        <f t="shared" si="7"/>
        <v>0</v>
      </c>
      <c r="AN57" s="27">
        <v>47</v>
      </c>
      <c r="AO57" s="1"/>
      <c r="AP57" s="1"/>
      <c r="AS57" s="32"/>
      <c r="AT57" s="36"/>
      <c r="AU57" s="32"/>
      <c r="AV57" s="36"/>
      <c r="AW57" s="47"/>
    </row>
    <row r="58" spans="2:49" ht="12.95" customHeight="1" x14ac:dyDescent="0.2">
      <c r="B58" s="12" t="s">
        <v>205</v>
      </c>
      <c r="C58" s="12" t="s">
        <v>206</v>
      </c>
      <c r="D58" s="18" t="str">
        <f t="shared" ref="D58:D83" si="8">TRIM(CONCATENATE(B58, " ",C58))</f>
        <v>RÖSNER Manfred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20">
        <f t="shared" si="5"/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89">
        <v>0</v>
      </c>
      <c r="AJ58" s="61">
        <v>0</v>
      </c>
      <c r="AK58" s="46"/>
      <c r="AL58" s="20">
        <f t="shared" si="6"/>
        <v>0</v>
      </c>
      <c r="AM58" s="22">
        <f t="shared" si="7"/>
        <v>0</v>
      </c>
      <c r="AN58" s="27">
        <v>48</v>
      </c>
      <c r="AO58" s="1"/>
      <c r="AP58" s="1"/>
      <c r="AS58" s="32"/>
      <c r="AT58" s="36"/>
      <c r="AU58" s="32"/>
      <c r="AV58" s="36"/>
      <c r="AW58" s="47"/>
    </row>
    <row r="59" spans="2:49" ht="12.95" customHeight="1" x14ac:dyDescent="0.2">
      <c r="B59" s="12" t="s">
        <v>274</v>
      </c>
      <c r="C59" s="12" t="s">
        <v>61</v>
      </c>
      <c r="D59" s="18" t="str">
        <f t="shared" si="8"/>
        <v>SCHMID Christian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</v>
      </c>
      <c r="N59" s="12">
        <v>0</v>
      </c>
      <c r="O59" s="12">
        <v>5</v>
      </c>
      <c r="P59" s="12">
        <v>2</v>
      </c>
      <c r="Q59" s="20">
        <f t="shared" si="5"/>
        <v>9</v>
      </c>
      <c r="R59" s="12">
        <v>0</v>
      </c>
      <c r="S59" s="12">
        <v>0</v>
      </c>
      <c r="T59" s="12">
        <v>10</v>
      </c>
      <c r="U59" s="12">
        <v>0</v>
      </c>
      <c r="V59" s="12">
        <v>10</v>
      </c>
      <c r="W59" s="12">
        <v>10</v>
      </c>
      <c r="X59" s="12">
        <v>0</v>
      </c>
      <c r="Y59" s="12">
        <v>0</v>
      </c>
      <c r="Z59" s="12">
        <v>0</v>
      </c>
      <c r="AA59" s="12">
        <v>10</v>
      </c>
      <c r="AB59" s="12">
        <v>0</v>
      </c>
      <c r="AC59" s="12">
        <v>10</v>
      </c>
      <c r="AD59" s="12">
        <v>0</v>
      </c>
      <c r="AE59" s="12">
        <v>0</v>
      </c>
      <c r="AF59" s="12">
        <v>0</v>
      </c>
      <c r="AG59" s="12">
        <v>0</v>
      </c>
      <c r="AH59" s="12"/>
      <c r="AI59" s="89">
        <v>0</v>
      </c>
      <c r="AJ59" s="61"/>
      <c r="AK59" s="46"/>
      <c r="AL59" s="20">
        <f t="shared" si="6"/>
        <v>50</v>
      </c>
      <c r="AM59" s="22">
        <f t="shared" si="7"/>
        <v>59</v>
      </c>
      <c r="AN59" s="27">
        <v>49</v>
      </c>
      <c r="AO59" s="1"/>
      <c r="AP59" s="1"/>
      <c r="AS59" s="32"/>
      <c r="AT59" s="36"/>
      <c r="AU59" s="32"/>
      <c r="AV59" s="36"/>
      <c r="AW59" s="47"/>
    </row>
    <row r="60" spans="2:49" ht="12.95" customHeight="1" x14ac:dyDescent="0.2">
      <c r="B60" s="12" t="s">
        <v>125</v>
      </c>
      <c r="C60" s="12" t="s">
        <v>61</v>
      </c>
      <c r="D60" s="18" t="str">
        <f t="shared" si="8"/>
        <v>SCHNEIDER Christian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2</v>
      </c>
      <c r="N60" s="12">
        <v>0</v>
      </c>
      <c r="O60" s="12">
        <v>2</v>
      </c>
      <c r="P60" s="12">
        <v>2</v>
      </c>
      <c r="Q60" s="20">
        <f t="shared" si="5"/>
        <v>6</v>
      </c>
      <c r="R60" s="12">
        <v>0</v>
      </c>
      <c r="S60" s="12">
        <v>0</v>
      </c>
      <c r="T60" s="12">
        <v>10</v>
      </c>
      <c r="U60" s="12">
        <v>0</v>
      </c>
      <c r="V60" s="12">
        <v>10</v>
      </c>
      <c r="W60" s="12">
        <v>0</v>
      </c>
      <c r="X60" s="12">
        <v>10</v>
      </c>
      <c r="Y60" s="12">
        <v>10</v>
      </c>
      <c r="Z60" s="12">
        <v>10</v>
      </c>
      <c r="AA60" s="12">
        <v>10</v>
      </c>
      <c r="AB60" s="12">
        <v>18</v>
      </c>
      <c r="AC60" s="12">
        <v>10</v>
      </c>
      <c r="AD60" s="12">
        <v>10</v>
      </c>
      <c r="AE60" s="12">
        <v>0</v>
      </c>
      <c r="AF60" s="12">
        <v>0</v>
      </c>
      <c r="AG60" s="12">
        <v>0</v>
      </c>
      <c r="AH60" s="12">
        <v>0</v>
      </c>
      <c r="AI60" s="89">
        <v>0</v>
      </c>
      <c r="AJ60" s="61">
        <v>0</v>
      </c>
      <c r="AK60" s="46"/>
      <c r="AL60" s="20">
        <f t="shared" si="6"/>
        <v>98</v>
      </c>
      <c r="AM60" s="22">
        <f t="shared" si="7"/>
        <v>104</v>
      </c>
      <c r="AN60" s="27">
        <v>50</v>
      </c>
      <c r="AO60" s="1"/>
      <c r="AP60" s="1"/>
      <c r="AS60" s="32"/>
      <c r="AT60" s="36"/>
      <c r="AU60" s="32"/>
      <c r="AV60" s="36"/>
      <c r="AW60" s="47"/>
    </row>
    <row r="61" spans="2:49" ht="12.95" customHeight="1" x14ac:dyDescent="0.2">
      <c r="B61" s="12" t="s">
        <v>62</v>
      </c>
      <c r="C61" s="12" t="s">
        <v>63</v>
      </c>
      <c r="D61" s="18" t="str">
        <f t="shared" si="8"/>
        <v>SCHRANGL Reinhard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20">
        <f t="shared" si="5"/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89">
        <v>0</v>
      </c>
      <c r="AJ61" s="61">
        <v>0</v>
      </c>
      <c r="AK61" s="46"/>
      <c r="AL61" s="20">
        <f t="shared" si="6"/>
        <v>0</v>
      </c>
      <c r="AM61" s="22">
        <f t="shared" si="7"/>
        <v>0</v>
      </c>
      <c r="AN61" s="27">
        <v>51</v>
      </c>
      <c r="AO61" s="1"/>
      <c r="AP61" s="1"/>
      <c r="AS61" s="32"/>
      <c r="AT61" s="36"/>
      <c r="AU61" s="32"/>
      <c r="AV61" s="36"/>
      <c r="AW61" s="47"/>
    </row>
    <row r="62" spans="2:49" ht="12.95" customHeight="1" x14ac:dyDescent="0.2">
      <c r="B62" s="12" t="s">
        <v>65</v>
      </c>
      <c r="C62" s="12" t="s">
        <v>64</v>
      </c>
      <c r="D62" s="18" t="str">
        <f t="shared" si="8"/>
        <v>SCHÜTZ Heinz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2</v>
      </c>
      <c r="O62" s="12">
        <v>5</v>
      </c>
      <c r="P62" s="12">
        <v>0</v>
      </c>
      <c r="Q62" s="20">
        <f t="shared" si="5"/>
        <v>9</v>
      </c>
      <c r="R62" s="12">
        <v>0</v>
      </c>
      <c r="S62" s="12">
        <v>0</v>
      </c>
      <c r="T62" s="12">
        <v>0</v>
      </c>
      <c r="U62" s="12">
        <v>0</v>
      </c>
      <c r="V62" s="12">
        <v>10</v>
      </c>
      <c r="W62" s="12">
        <v>10</v>
      </c>
      <c r="X62" s="12">
        <v>10</v>
      </c>
      <c r="Y62" s="12">
        <v>10</v>
      </c>
      <c r="Z62" s="12">
        <v>10</v>
      </c>
      <c r="AA62" s="12">
        <v>0</v>
      </c>
      <c r="AB62" s="12">
        <v>0</v>
      </c>
      <c r="AC62" s="12">
        <v>10</v>
      </c>
      <c r="AD62" s="12">
        <v>0</v>
      </c>
      <c r="AE62" s="12">
        <v>0</v>
      </c>
      <c r="AF62" s="12">
        <v>10</v>
      </c>
      <c r="AG62" s="12">
        <v>0</v>
      </c>
      <c r="AH62" s="12">
        <v>0</v>
      </c>
      <c r="AI62" s="89">
        <v>0</v>
      </c>
      <c r="AJ62" s="61">
        <v>0</v>
      </c>
      <c r="AK62" s="46"/>
      <c r="AL62" s="20">
        <f t="shared" si="6"/>
        <v>70</v>
      </c>
      <c r="AM62" s="22">
        <f t="shared" si="7"/>
        <v>79</v>
      </c>
      <c r="AN62" s="27">
        <v>52</v>
      </c>
      <c r="AO62" s="1"/>
      <c r="AP62" s="1"/>
      <c r="AS62" s="32"/>
      <c r="AT62" s="37"/>
      <c r="AU62" s="32"/>
      <c r="AV62" s="39"/>
      <c r="AW62" s="69"/>
    </row>
    <row r="63" spans="2:49" ht="12.95" customHeight="1" x14ac:dyDescent="0.2">
      <c r="B63" s="12" t="s">
        <v>66</v>
      </c>
      <c r="C63" s="12" t="s">
        <v>52</v>
      </c>
      <c r="D63" s="18" t="str">
        <f t="shared" si="8"/>
        <v>SOMMER Josef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</v>
      </c>
      <c r="N63" s="12">
        <v>0</v>
      </c>
      <c r="O63" s="12">
        <v>5</v>
      </c>
      <c r="P63" s="12">
        <v>2</v>
      </c>
      <c r="Q63" s="20">
        <f t="shared" si="5"/>
        <v>9</v>
      </c>
      <c r="R63" s="12">
        <v>0</v>
      </c>
      <c r="S63" s="12">
        <v>0</v>
      </c>
      <c r="T63" s="12">
        <v>10</v>
      </c>
      <c r="U63" s="12">
        <v>0</v>
      </c>
      <c r="V63" s="12">
        <v>10</v>
      </c>
      <c r="W63" s="12">
        <v>10</v>
      </c>
      <c r="X63" s="12">
        <v>10</v>
      </c>
      <c r="Y63" s="12">
        <v>10</v>
      </c>
      <c r="Z63" s="12">
        <v>10</v>
      </c>
      <c r="AA63" s="12">
        <v>10</v>
      </c>
      <c r="AB63" s="12">
        <v>10</v>
      </c>
      <c r="AC63" s="12">
        <v>10</v>
      </c>
      <c r="AD63" s="12">
        <v>10</v>
      </c>
      <c r="AE63" s="12">
        <v>0</v>
      </c>
      <c r="AF63" s="12">
        <v>10</v>
      </c>
      <c r="AG63" s="12">
        <v>0</v>
      </c>
      <c r="AH63" s="12">
        <v>0</v>
      </c>
      <c r="AI63" s="89">
        <v>0</v>
      </c>
      <c r="AJ63" s="61">
        <v>0</v>
      </c>
      <c r="AK63" s="46"/>
      <c r="AL63" s="20">
        <f t="shared" si="6"/>
        <v>110</v>
      </c>
      <c r="AM63" s="22">
        <f t="shared" si="7"/>
        <v>119</v>
      </c>
      <c r="AN63" s="139" t="s">
        <v>398</v>
      </c>
      <c r="AO63" s="1"/>
      <c r="AP63" s="1"/>
      <c r="AS63" s="32"/>
      <c r="AT63" s="37"/>
      <c r="AU63" s="32"/>
      <c r="AV63" s="36"/>
      <c r="AW63" s="47"/>
    </row>
    <row r="64" spans="2:49" ht="12.95" customHeight="1" x14ac:dyDescent="0.2">
      <c r="B64" s="12" t="s">
        <v>127</v>
      </c>
      <c r="C64" s="12" t="s">
        <v>68</v>
      </c>
      <c r="D64" s="18" t="str">
        <f t="shared" si="8"/>
        <v>SPIESBERGER Ing. Martin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2</v>
      </c>
      <c r="Q64" s="20">
        <f t="shared" si="5"/>
        <v>2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89">
        <v>0</v>
      </c>
      <c r="AJ64" s="61">
        <v>0</v>
      </c>
      <c r="AK64" s="46"/>
      <c r="AL64" s="20">
        <f t="shared" si="6"/>
        <v>0</v>
      </c>
      <c r="AM64" s="22">
        <f t="shared" si="7"/>
        <v>2</v>
      </c>
      <c r="AN64" s="27">
        <v>54</v>
      </c>
      <c r="AO64" s="1"/>
      <c r="AP64" s="1"/>
      <c r="AS64" s="32"/>
      <c r="AT64" s="36"/>
      <c r="AU64" s="32"/>
      <c r="AV64" s="36"/>
      <c r="AW64" s="47"/>
    </row>
    <row r="65" spans="1:53" ht="12.95" customHeight="1" x14ac:dyDescent="0.2">
      <c r="B65" s="12" t="s">
        <v>196</v>
      </c>
      <c r="C65" s="12" t="s">
        <v>197</v>
      </c>
      <c r="D65" s="18" t="str">
        <f t="shared" si="8"/>
        <v>STEHLIK Dominik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20">
        <f t="shared" si="5"/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89">
        <v>0</v>
      </c>
      <c r="AJ65" s="61">
        <v>0</v>
      </c>
      <c r="AK65" s="46"/>
      <c r="AL65" s="20">
        <f t="shared" si="6"/>
        <v>0</v>
      </c>
      <c r="AM65" s="22">
        <f t="shared" si="7"/>
        <v>0</v>
      </c>
      <c r="AN65" s="27">
        <v>55</v>
      </c>
      <c r="AO65" s="1"/>
      <c r="AP65" s="1"/>
      <c r="AS65" s="32"/>
      <c r="AT65" s="39"/>
      <c r="AU65" s="32"/>
      <c r="AV65" s="36"/>
      <c r="AW65" s="69"/>
    </row>
    <row r="66" spans="1:53" ht="12.95" customHeight="1" x14ac:dyDescent="0.2">
      <c r="B66" s="12" t="s">
        <v>69</v>
      </c>
      <c r="C66" s="12" t="s">
        <v>15</v>
      </c>
      <c r="D66" s="18" t="str">
        <f t="shared" si="8"/>
        <v>STEINER Bernhard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20">
        <f t="shared" si="5"/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89">
        <v>0</v>
      </c>
      <c r="AJ66" s="61">
        <v>0</v>
      </c>
      <c r="AK66" s="46"/>
      <c r="AL66" s="20">
        <f t="shared" si="6"/>
        <v>0</v>
      </c>
      <c r="AM66" s="22">
        <f t="shared" si="7"/>
        <v>0</v>
      </c>
      <c r="AN66" s="27">
        <v>56</v>
      </c>
      <c r="AO66" s="1"/>
      <c r="AP66" s="1"/>
      <c r="AS66" s="32"/>
      <c r="AT66" s="37"/>
      <c r="AU66" s="32"/>
      <c r="AV66" s="36"/>
      <c r="AW66" s="74"/>
    </row>
    <row r="67" spans="1:53" ht="12.95" customHeight="1" x14ac:dyDescent="0.2">
      <c r="B67" s="12" t="s">
        <v>69</v>
      </c>
      <c r="C67" s="12" t="s">
        <v>70</v>
      </c>
      <c r="D67" s="18" t="str">
        <f t="shared" si="8"/>
        <v>STEINER Friedrich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</v>
      </c>
      <c r="N67" s="12">
        <v>0</v>
      </c>
      <c r="O67" s="12">
        <v>0</v>
      </c>
      <c r="P67" s="12">
        <v>0</v>
      </c>
      <c r="Q67" s="20">
        <f t="shared" si="5"/>
        <v>2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89">
        <v>0</v>
      </c>
      <c r="AJ67" s="61">
        <v>0</v>
      </c>
      <c r="AK67" s="46"/>
      <c r="AL67" s="20">
        <f t="shared" si="6"/>
        <v>0</v>
      </c>
      <c r="AM67" s="22">
        <f t="shared" si="7"/>
        <v>2</v>
      </c>
      <c r="AN67" s="27">
        <v>57</v>
      </c>
      <c r="AO67" s="1"/>
      <c r="AP67" s="1"/>
      <c r="AS67" s="32"/>
      <c r="AT67" s="36"/>
      <c r="AU67" s="32"/>
      <c r="AV67" s="36"/>
      <c r="AW67" s="47"/>
    </row>
    <row r="68" spans="1:53" ht="12" customHeight="1" x14ac:dyDescent="0.2">
      <c r="B68" s="12" t="s">
        <v>69</v>
      </c>
      <c r="C68" s="12" t="s">
        <v>71</v>
      </c>
      <c r="D68" s="18" t="str">
        <f t="shared" si="8"/>
        <v>STEINER Hugo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0</v>
      </c>
      <c r="O68" s="9">
        <v>0</v>
      </c>
      <c r="P68" s="9">
        <v>2</v>
      </c>
      <c r="Q68" s="20">
        <f t="shared" si="5"/>
        <v>4</v>
      </c>
      <c r="R68" s="12">
        <v>0</v>
      </c>
      <c r="S68" s="12">
        <v>0</v>
      </c>
      <c r="T68" s="12">
        <v>10</v>
      </c>
      <c r="U68" s="12">
        <v>0</v>
      </c>
      <c r="V68" s="12">
        <v>18</v>
      </c>
      <c r="W68" s="12">
        <v>10</v>
      </c>
      <c r="X68" s="12">
        <v>10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10</v>
      </c>
      <c r="AE68" s="12">
        <v>0</v>
      </c>
      <c r="AF68" s="12">
        <v>0</v>
      </c>
      <c r="AG68" s="12">
        <v>0</v>
      </c>
      <c r="AH68" s="12">
        <v>0</v>
      </c>
      <c r="AI68" s="89">
        <v>0</v>
      </c>
      <c r="AJ68" s="61">
        <v>0</v>
      </c>
      <c r="AK68" s="46"/>
      <c r="AL68" s="20">
        <f t="shared" si="6"/>
        <v>58</v>
      </c>
      <c r="AM68" s="22">
        <f t="shared" si="7"/>
        <v>62</v>
      </c>
      <c r="AN68" s="27">
        <v>58</v>
      </c>
      <c r="AO68" s="1"/>
      <c r="AP68" s="1"/>
      <c r="AS68" s="32"/>
      <c r="AT68" s="37"/>
      <c r="AU68" s="32"/>
      <c r="AV68" s="36"/>
      <c r="AW68" s="74"/>
    </row>
    <row r="69" spans="1:53" ht="12.95" customHeight="1" x14ac:dyDescent="0.2">
      <c r="B69" s="12" t="s">
        <v>69</v>
      </c>
      <c r="C69" s="12" t="s">
        <v>72</v>
      </c>
      <c r="D69" s="18" t="str">
        <f t="shared" si="8"/>
        <v>STEINER Oskar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20">
        <f t="shared" si="5"/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86">
        <v>0</v>
      </c>
      <c r="AJ69" s="60">
        <v>0</v>
      </c>
      <c r="AK69" s="45"/>
      <c r="AL69" s="20">
        <f t="shared" si="6"/>
        <v>0</v>
      </c>
      <c r="AM69" s="22">
        <f t="shared" si="7"/>
        <v>0</v>
      </c>
      <c r="AN69" s="27">
        <v>59</v>
      </c>
      <c r="AO69" s="1"/>
      <c r="AP69" s="1"/>
      <c r="AS69" s="32"/>
      <c r="AT69" s="36"/>
      <c r="AU69" s="32"/>
      <c r="AV69" s="36"/>
      <c r="AW69" s="47"/>
    </row>
    <row r="70" spans="1:53" ht="12.95" customHeight="1" x14ac:dyDescent="0.2">
      <c r="B70" s="12" t="s">
        <v>73</v>
      </c>
      <c r="C70" s="12" t="s">
        <v>74</v>
      </c>
      <c r="D70" s="18" t="str">
        <f t="shared" si="8"/>
        <v>STEINHUBER Alfred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20">
        <f t="shared" si="5"/>
        <v>0</v>
      </c>
      <c r="R70" s="12">
        <v>0</v>
      </c>
      <c r="S70" s="12">
        <v>0</v>
      </c>
      <c r="T70" s="12">
        <v>10</v>
      </c>
      <c r="U70" s="12">
        <v>0</v>
      </c>
      <c r="V70" s="12">
        <v>0</v>
      </c>
      <c r="W70" s="12">
        <v>0</v>
      </c>
      <c r="X70" s="12">
        <v>10</v>
      </c>
      <c r="Y70" s="12">
        <v>10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89">
        <v>0</v>
      </c>
      <c r="AJ70" s="61">
        <v>0</v>
      </c>
      <c r="AK70" s="46"/>
      <c r="AL70" s="20">
        <f t="shared" si="6"/>
        <v>30</v>
      </c>
      <c r="AM70" s="22">
        <f t="shared" si="7"/>
        <v>30</v>
      </c>
      <c r="AN70" s="27">
        <v>60</v>
      </c>
      <c r="AO70" s="1"/>
      <c r="AP70" s="1"/>
      <c r="AS70" s="32"/>
      <c r="AT70" s="36"/>
      <c r="AU70" s="32"/>
      <c r="AV70" s="36"/>
      <c r="AW70" s="47"/>
    </row>
    <row r="71" spans="1:53" ht="12.95" customHeight="1" x14ac:dyDescent="0.2">
      <c r="B71" s="12" t="s">
        <v>73</v>
      </c>
      <c r="C71" s="12" t="s">
        <v>61</v>
      </c>
      <c r="D71" s="18" t="str">
        <f t="shared" si="8"/>
        <v>STEINHUBER Christian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</v>
      </c>
      <c r="N71" s="12">
        <v>0</v>
      </c>
      <c r="O71" s="12">
        <v>0</v>
      </c>
      <c r="P71" s="12">
        <v>0</v>
      </c>
      <c r="Q71" s="20">
        <f t="shared" si="5"/>
        <v>2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10</v>
      </c>
      <c r="Y71" s="12">
        <v>10</v>
      </c>
      <c r="Z71" s="12">
        <v>10</v>
      </c>
      <c r="AA71" s="12">
        <v>0</v>
      </c>
      <c r="AB71" s="12">
        <v>10</v>
      </c>
      <c r="AC71" s="12">
        <v>10</v>
      </c>
      <c r="AD71" s="12">
        <v>10</v>
      </c>
      <c r="AE71" s="12">
        <v>0</v>
      </c>
      <c r="AF71" s="12">
        <v>0</v>
      </c>
      <c r="AG71" s="12">
        <v>0</v>
      </c>
      <c r="AH71" s="12">
        <v>0</v>
      </c>
      <c r="AI71" s="89">
        <v>0</v>
      </c>
      <c r="AJ71" s="61">
        <v>0</v>
      </c>
      <c r="AK71" s="46"/>
      <c r="AL71" s="20">
        <f t="shared" si="6"/>
        <v>60</v>
      </c>
      <c r="AM71" s="22">
        <f t="shared" si="7"/>
        <v>62</v>
      </c>
      <c r="AN71" s="27">
        <v>61</v>
      </c>
      <c r="AO71" s="1"/>
      <c r="AP71" s="1"/>
      <c r="AS71" s="32"/>
      <c r="AT71" s="36"/>
      <c r="AU71" s="32"/>
      <c r="AV71" s="36"/>
      <c r="AW71" s="47"/>
    </row>
    <row r="72" spans="1:53" ht="12.95" customHeight="1" x14ac:dyDescent="0.2">
      <c r="B72" s="12" t="s">
        <v>75</v>
      </c>
      <c r="C72" s="12" t="s">
        <v>24</v>
      </c>
      <c r="D72" s="18" t="str">
        <f t="shared" si="8"/>
        <v>STUMPNER Rudolf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2</v>
      </c>
      <c r="N72" s="12">
        <v>0</v>
      </c>
      <c r="O72" s="12">
        <v>0</v>
      </c>
      <c r="P72" s="12">
        <v>0</v>
      </c>
      <c r="Q72" s="20">
        <f t="shared" si="5"/>
        <v>2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89">
        <v>0</v>
      </c>
      <c r="AJ72" s="61">
        <v>0</v>
      </c>
      <c r="AK72" s="46"/>
      <c r="AL72" s="20">
        <f t="shared" si="6"/>
        <v>0</v>
      </c>
      <c r="AM72" s="22">
        <f t="shared" si="7"/>
        <v>2</v>
      </c>
      <c r="AN72" s="27">
        <v>62</v>
      </c>
      <c r="AO72" s="1"/>
      <c r="AP72" s="1"/>
      <c r="AS72" s="32"/>
      <c r="AT72" s="36"/>
      <c r="AU72" s="32"/>
      <c r="AV72" s="36"/>
      <c r="AW72" s="47"/>
      <c r="BA72" s="70"/>
    </row>
    <row r="73" spans="1:53" ht="12.95" customHeight="1" x14ac:dyDescent="0.2">
      <c r="B73" s="12" t="s">
        <v>76</v>
      </c>
      <c r="C73" s="12" t="s">
        <v>121</v>
      </c>
      <c r="D73" s="18" t="str">
        <f t="shared" si="8"/>
        <v>TESO Manuele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2</v>
      </c>
      <c r="N73" s="12">
        <v>0</v>
      </c>
      <c r="O73" s="12">
        <v>0</v>
      </c>
      <c r="P73" s="12">
        <v>0</v>
      </c>
      <c r="Q73" s="20">
        <f t="shared" si="5"/>
        <v>2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89">
        <v>0</v>
      </c>
      <c r="AJ73" s="61">
        <v>0</v>
      </c>
      <c r="AK73" s="46"/>
      <c r="AL73" s="20">
        <f t="shared" si="6"/>
        <v>0</v>
      </c>
      <c r="AM73" s="22">
        <f t="shared" si="7"/>
        <v>2</v>
      </c>
      <c r="AN73" s="27">
        <v>63</v>
      </c>
      <c r="AO73" s="1"/>
      <c r="AP73" s="1"/>
      <c r="AS73" s="32"/>
      <c r="AT73" s="36"/>
      <c r="AU73" s="32"/>
      <c r="AV73" s="36"/>
      <c r="AW73" s="47"/>
    </row>
    <row r="74" spans="1:53" ht="12.95" customHeight="1" x14ac:dyDescent="0.2">
      <c r="B74" s="12" t="s">
        <v>77</v>
      </c>
      <c r="C74" s="12" t="s">
        <v>78</v>
      </c>
      <c r="D74" s="18" t="str">
        <f t="shared" si="8"/>
        <v>WEBINGER Horst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20">
        <f t="shared" si="5"/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89">
        <v>0</v>
      </c>
      <c r="AJ74" s="61">
        <v>0</v>
      </c>
      <c r="AK74" s="46"/>
      <c r="AL74" s="20">
        <f t="shared" si="6"/>
        <v>0</v>
      </c>
      <c r="AM74" s="22">
        <f t="shared" si="7"/>
        <v>0</v>
      </c>
      <c r="AN74" s="27">
        <v>64</v>
      </c>
      <c r="AO74" s="1"/>
      <c r="AP74" s="1"/>
      <c r="AS74" s="32"/>
      <c r="AT74" s="36"/>
      <c r="AU74" s="32"/>
      <c r="AV74" s="36"/>
      <c r="AW74" s="47"/>
    </row>
    <row r="75" spans="1:53" ht="12.95" customHeight="1" x14ac:dyDescent="0.2">
      <c r="B75" s="12" t="s">
        <v>253</v>
      </c>
      <c r="C75" s="12" t="s">
        <v>13</v>
      </c>
      <c r="D75" s="18" t="str">
        <f t="shared" si="8"/>
        <v>WIESBAUER Ewald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</v>
      </c>
      <c r="N75" s="12">
        <v>0</v>
      </c>
      <c r="O75" s="12">
        <v>2</v>
      </c>
      <c r="P75" s="12">
        <v>2</v>
      </c>
      <c r="Q75" s="20">
        <f t="shared" ref="Q75:Q83" si="9">SUM(E75:P75)</f>
        <v>6</v>
      </c>
      <c r="R75" s="12">
        <v>0</v>
      </c>
      <c r="S75" s="12">
        <v>0</v>
      </c>
      <c r="T75" s="12">
        <v>10</v>
      </c>
      <c r="U75" s="12">
        <v>0</v>
      </c>
      <c r="V75" s="12">
        <v>10</v>
      </c>
      <c r="W75" s="12">
        <v>0</v>
      </c>
      <c r="X75" s="12">
        <v>10</v>
      </c>
      <c r="Y75" s="12">
        <v>10</v>
      </c>
      <c r="Z75" s="12">
        <v>0</v>
      </c>
      <c r="AA75" s="12">
        <v>10</v>
      </c>
      <c r="AB75" s="12">
        <v>0</v>
      </c>
      <c r="AC75" s="12">
        <v>0</v>
      </c>
      <c r="AD75" s="12">
        <v>18</v>
      </c>
      <c r="AE75" s="12">
        <v>0</v>
      </c>
      <c r="AF75" s="12">
        <v>0</v>
      </c>
      <c r="AG75" s="12">
        <v>0</v>
      </c>
      <c r="AH75" s="12"/>
      <c r="AI75" s="89">
        <v>0</v>
      </c>
      <c r="AJ75" s="61"/>
      <c r="AK75" s="46"/>
      <c r="AL75" s="20">
        <f t="shared" ref="AL75:AL83" si="10">SUM(R75:AK75)</f>
        <v>68</v>
      </c>
      <c r="AM75" s="22">
        <f t="shared" ref="AM75:AM83" si="11">Q75+AL75</f>
        <v>74</v>
      </c>
      <c r="AN75" s="27">
        <v>65</v>
      </c>
      <c r="AO75" s="1"/>
      <c r="AP75" s="1"/>
      <c r="AS75" s="32"/>
      <c r="AT75" s="106"/>
      <c r="AU75" s="32"/>
      <c r="AV75" s="39"/>
      <c r="AW75" s="69"/>
    </row>
    <row r="76" spans="1:53" ht="12.95" customHeight="1" x14ac:dyDescent="0.2">
      <c r="B76" s="12" t="s">
        <v>126</v>
      </c>
      <c r="C76" s="12" t="s">
        <v>40</v>
      </c>
      <c r="D76" s="18" t="str">
        <f t="shared" si="8"/>
        <v>WIESBAUER Ing. Gerhard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20">
        <f t="shared" si="9"/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18</v>
      </c>
      <c r="Z76" s="12">
        <v>0</v>
      </c>
      <c r="AA76" s="12">
        <v>10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89">
        <v>0</v>
      </c>
      <c r="AJ76" s="61">
        <v>0</v>
      </c>
      <c r="AK76" s="46"/>
      <c r="AL76" s="20">
        <f t="shared" si="10"/>
        <v>28</v>
      </c>
      <c r="AM76" s="22">
        <f t="shared" si="11"/>
        <v>28</v>
      </c>
      <c r="AN76" s="27">
        <v>66</v>
      </c>
      <c r="AO76" s="1"/>
      <c r="AP76" s="1"/>
      <c r="AS76" s="32"/>
      <c r="AT76" s="36"/>
      <c r="AU76" s="32"/>
      <c r="AV76" s="36"/>
      <c r="AW76" s="47"/>
    </row>
    <row r="77" spans="1:53" ht="12.95" customHeight="1" x14ac:dyDescent="0.2">
      <c r="B77" s="12" t="s">
        <v>318</v>
      </c>
      <c r="C77" s="12" t="s">
        <v>319</v>
      </c>
      <c r="D77" s="18" t="str">
        <f t="shared" si="8"/>
        <v>WIESMAIR Wilhelm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2</v>
      </c>
      <c r="O77" s="12">
        <v>0</v>
      </c>
      <c r="P77" s="12">
        <v>0</v>
      </c>
      <c r="Q77" s="20">
        <f t="shared" si="9"/>
        <v>2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/>
      <c r="AI77" s="89">
        <v>0</v>
      </c>
      <c r="AJ77" s="61"/>
      <c r="AK77" s="46"/>
      <c r="AL77" s="20">
        <f t="shared" si="10"/>
        <v>0</v>
      </c>
      <c r="AM77" s="22">
        <f t="shared" si="11"/>
        <v>2</v>
      </c>
      <c r="AN77" s="27">
        <v>67</v>
      </c>
      <c r="AO77" s="1"/>
      <c r="AP77" s="1"/>
      <c r="AS77" s="32"/>
      <c r="AT77" s="36"/>
      <c r="AU77" s="32"/>
      <c r="AV77" s="36"/>
      <c r="AW77" s="47"/>
    </row>
    <row r="78" spans="1:53" ht="12.95" customHeight="1" x14ac:dyDescent="0.2">
      <c r="A78" s="1" t="s">
        <v>134</v>
      </c>
      <c r="B78" s="12" t="s">
        <v>81</v>
      </c>
      <c r="C78" s="12" t="s">
        <v>80</v>
      </c>
      <c r="D78" s="18" t="str">
        <f t="shared" si="8"/>
        <v>WIMMER Klaus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2</v>
      </c>
      <c r="Q78" s="20">
        <f t="shared" si="9"/>
        <v>2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89">
        <v>0</v>
      </c>
      <c r="AJ78" s="61">
        <v>0</v>
      </c>
      <c r="AK78" s="46"/>
      <c r="AL78" s="20">
        <f t="shared" si="10"/>
        <v>0</v>
      </c>
      <c r="AM78" s="22">
        <f t="shared" si="11"/>
        <v>2</v>
      </c>
      <c r="AN78" s="27">
        <v>68</v>
      </c>
      <c r="AO78" s="1"/>
      <c r="AP78" s="1"/>
      <c r="AS78" s="32"/>
      <c r="AT78" s="36"/>
      <c r="AU78" s="32"/>
      <c r="AV78" s="36"/>
      <c r="AW78" s="47"/>
    </row>
    <row r="79" spans="1:53" ht="12.95" customHeight="1" x14ac:dyDescent="0.2">
      <c r="B79" s="12" t="s">
        <v>320</v>
      </c>
      <c r="C79" s="12" t="s">
        <v>52</v>
      </c>
      <c r="D79" s="18" t="str">
        <f t="shared" si="8"/>
        <v>WÖRNTNER Josef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</v>
      </c>
      <c r="N79" s="12">
        <v>2</v>
      </c>
      <c r="O79" s="12">
        <v>0</v>
      </c>
      <c r="P79" s="12">
        <v>0</v>
      </c>
      <c r="Q79" s="20">
        <f t="shared" si="9"/>
        <v>4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/>
      <c r="AI79" s="89">
        <v>0</v>
      </c>
      <c r="AJ79" s="61"/>
      <c r="AK79" s="46"/>
      <c r="AL79" s="20">
        <f t="shared" si="10"/>
        <v>0</v>
      </c>
      <c r="AM79" s="22">
        <f t="shared" si="11"/>
        <v>4</v>
      </c>
      <c r="AN79" s="27">
        <v>69</v>
      </c>
      <c r="AO79" s="1"/>
      <c r="AP79" s="1"/>
      <c r="AS79" s="32"/>
      <c r="AT79" s="36"/>
      <c r="AU79" s="32"/>
      <c r="AV79" s="36"/>
      <c r="AW79" s="47"/>
    </row>
    <row r="80" spans="1:53" ht="12.95" customHeight="1" x14ac:dyDescent="0.2">
      <c r="B80" s="12" t="s">
        <v>82</v>
      </c>
      <c r="C80" s="12" t="s">
        <v>83</v>
      </c>
      <c r="D80" s="18" t="str">
        <f t="shared" si="8"/>
        <v>ZAMBELLI Benito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</v>
      </c>
      <c r="O80" s="12">
        <v>2</v>
      </c>
      <c r="P80" s="12">
        <v>2</v>
      </c>
      <c r="Q80" s="20">
        <f t="shared" si="9"/>
        <v>6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10</v>
      </c>
      <c r="X80" s="12">
        <v>10</v>
      </c>
      <c r="Y80" s="12">
        <v>10</v>
      </c>
      <c r="Z80" s="12">
        <v>18</v>
      </c>
      <c r="AA80" s="12">
        <v>0</v>
      </c>
      <c r="AB80" s="12">
        <v>10</v>
      </c>
      <c r="AC80" s="12">
        <v>0</v>
      </c>
      <c r="AD80" s="12">
        <v>10</v>
      </c>
      <c r="AE80" s="12">
        <v>10</v>
      </c>
      <c r="AF80" s="12">
        <v>0</v>
      </c>
      <c r="AG80" s="12">
        <v>0</v>
      </c>
      <c r="AH80" s="12">
        <v>0</v>
      </c>
      <c r="AI80" s="75">
        <v>0</v>
      </c>
      <c r="AJ80" s="61">
        <v>0</v>
      </c>
      <c r="AK80" s="46"/>
      <c r="AL80" s="20">
        <f t="shared" si="10"/>
        <v>78</v>
      </c>
      <c r="AM80" s="22">
        <f t="shared" si="11"/>
        <v>84</v>
      </c>
      <c r="AN80" s="27">
        <v>70</v>
      </c>
      <c r="AO80" s="1"/>
      <c r="AP80" s="1"/>
      <c r="AS80" s="32"/>
      <c r="AT80" s="107"/>
      <c r="AU80" s="32"/>
      <c r="AV80" s="68"/>
      <c r="AW80" s="69"/>
    </row>
    <row r="81" spans="2:53" ht="12.95" customHeight="1" x14ac:dyDescent="0.2">
      <c r="B81" s="12" t="s">
        <v>84</v>
      </c>
      <c r="C81" s="12" t="s">
        <v>32</v>
      </c>
      <c r="D81" s="18" t="str">
        <f t="shared" si="8"/>
        <v>ZAUNER Johann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2</v>
      </c>
      <c r="N81" s="12">
        <v>0</v>
      </c>
      <c r="O81" s="12">
        <v>2</v>
      </c>
      <c r="P81" s="12">
        <v>2</v>
      </c>
      <c r="Q81" s="20">
        <f t="shared" si="9"/>
        <v>6</v>
      </c>
      <c r="R81" s="12">
        <v>0</v>
      </c>
      <c r="S81" s="12">
        <v>0</v>
      </c>
      <c r="T81" s="12">
        <v>0</v>
      </c>
      <c r="U81" s="12">
        <v>0</v>
      </c>
      <c r="V81" s="12">
        <v>10</v>
      </c>
      <c r="W81" s="12">
        <v>0</v>
      </c>
      <c r="X81" s="12">
        <v>0</v>
      </c>
      <c r="Y81" s="12">
        <v>10</v>
      </c>
      <c r="Z81" s="12">
        <v>0</v>
      </c>
      <c r="AA81" s="12">
        <v>0</v>
      </c>
      <c r="AB81" s="12">
        <v>10</v>
      </c>
      <c r="AC81" s="12">
        <v>10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89">
        <v>0</v>
      </c>
      <c r="AJ81" s="61">
        <v>0</v>
      </c>
      <c r="AK81" s="46"/>
      <c r="AL81" s="20">
        <f t="shared" si="10"/>
        <v>40</v>
      </c>
      <c r="AM81" s="22">
        <f t="shared" si="11"/>
        <v>46</v>
      </c>
      <c r="AN81" s="27">
        <v>71</v>
      </c>
      <c r="AO81" s="1"/>
      <c r="AP81" s="1"/>
      <c r="AS81" s="32"/>
      <c r="AT81" s="37"/>
      <c r="AU81" s="32"/>
      <c r="AV81" s="39"/>
      <c r="AW81" s="74"/>
    </row>
    <row r="82" spans="2:53" ht="12.95" customHeight="1" x14ac:dyDescent="0.2">
      <c r="B82" s="12" t="s">
        <v>85</v>
      </c>
      <c r="C82" s="12" t="s">
        <v>86</v>
      </c>
      <c r="D82" s="18" t="str">
        <f t="shared" si="8"/>
        <v>ZWICKL Gabriela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</v>
      </c>
      <c r="N82" s="12">
        <v>0</v>
      </c>
      <c r="O82" s="12">
        <v>0</v>
      </c>
      <c r="P82" s="12">
        <v>0</v>
      </c>
      <c r="Q82" s="20">
        <f t="shared" si="9"/>
        <v>2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10</v>
      </c>
      <c r="Y82" s="12">
        <v>10</v>
      </c>
      <c r="Z82" s="12">
        <v>10</v>
      </c>
      <c r="AA82" s="12">
        <v>10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89">
        <v>0</v>
      </c>
      <c r="AJ82" s="61">
        <v>0</v>
      </c>
      <c r="AK82" s="46"/>
      <c r="AL82" s="20">
        <f t="shared" si="10"/>
        <v>40</v>
      </c>
      <c r="AM82" s="22">
        <f t="shared" si="11"/>
        <v>42</v>
      </c>
      <c r="AN82" s="27">
        <v>72</v>
      </c>
      <c r="AO82" s="1"/>
      <c r="AP82" s="1"/>
      <c r="AS82" s="32"/>
      <c r="AT82" s="36"/>
      <c r="AU82" s="32"/>
      <c r="AV82" s="36"/>
      <c r="AW82" s="47"/>
    </row>
    <row r="83" spans="2:53" ht="12.95" customHeight="1" x14ac:dyDescent="0.2">
      <c r="B83" s="12" t="s">
        <v>85</v>
      </c>
      <c r="C83" s="12" t="s">
        <v>87</v>
      </c>
      <c r="D83" s="18" t="str">
        <f t="shared" si="8"/>
        <v>ZWICKL Hans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2</v>
      </c>
      <c r="N83" s="12">
        <v>0</v>
      </c>
      <c r="O83" s="12">
        <v>2</v>
      </c>
      <c r="P83" s="12">
        <v>2</v>
      </c>
      <c r="Q83" s="20">
        <f t="shared" si="9"/>
        <v>6</v>
      </c>
      <c r="R83" s="12">
        <v>0</v>
      </c>
      <c r="S83" s="12">
        <v>0</v>
      </c>
      <c r="T83" s="12">
        <v>10</v>
      </c>
      <c r="U83" s="12">
        <v>0</v>
      </c>
      <c r="V83" s="12">
        <v>10</v>
      </c>
      <c r="W83" s="12">
        <v>10</v>
      </c>
      <c r="X83" s="12">
        <v>18</v>
      </c>
      <c r="Y83" s="12">
        <v>10</v>
      </c>
      <c r="Z83" s="12">
        <v>10</v>
      </c>
      <c r="AA83" s="12">
        <v>10</v>
      </c>
      <c r="AB83" s="12">
        <v>10</v>
      </c>
      <c r="AC83" s="12">
        <v>0</v>
      </c>
      <c r="AD83" s="12">
        <v>10</v>
      </c>
      <c r="AE83" s="12">
        <v>10</v>
      </c>
      <c r="AF83" s="12">
        <v>10</v>
      </c>
      <c r="AG83" s="12">
        <v>0</v>
      </c>
      <c r="AH83" s="12">
        <v>0</v>
      </c>
      <c r="AI83" s="75">
        <v>0</v>
      </c>
      <c r="AJ83" s="61">
        <v>0</v>
      </c>
      <c r="AK83" s="46"/>
      <c r="AL83" s="20">
        <f t="shared" si="10"/>
        <v>118</v>
      </c>
      <c r="AM83" s="22">
        <f t="shared" si="11"/>
        <v>124</v>
      </c>
      <c r="AN83" s="139" t="s">
        <v>399</v>
      </c>
      <c r="AO83" s="1"/>
      <c r="AP83" s="1"/>
      <c r="AS83" s="32"/>
      <c r="AT83" s="107"/>
      <c r="AU83" s="32"/>
      <c r="AV83" s="39"/>
      <c r="AW83" s="69"/>
    </row>
    <row r="84" spans="2:53" s="3" customFormat="1" x14ac:dyDescent="0.2">
      <c r="B84" s="57"/>
      <c r="C84" s="57"/>
      <c r="D84" s="57"/>
      <c r="E84" s="131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30</v>
      </c>
      <c r="N84" s="122">
        <v>8</v>
      </c>
      <c r="O84" s="122">
        <v>19</v>
      </c>
      <c r="P84" s="122">
        <v>22</v>
      </c>
      <c r="Q84" s="122"/>
      <c r="R84" s="99"/>
      <c r="S84" s="105"/>
      <c r="T84" s="122">
        <v>16</v>
      </c>
      <c r="U84" s="122">
        <v>0</v>
      </c>
      <c r="V84" s="122">
        <v>14</v>
      </c>
      <c r="W84" s="122">
        <v>13</v>
      </c>
      <c r="X84" s="122">
        <v>21</v>
      </c>
      <c r="Y84" s="122">
        <v>22</v>
      </c>
      <c r="Z84" s="122">
        <v>15</v>
      </c>
      <c r="AA84" s="122">
        <v>11</v>
      </c>
      <c r="AB84" s="122">
        <v>15</v>
      </c>
      <c r="AC84" s="122">
        <v>11</v>
      </c>
      <c r="AD84" s="122">
        <v>16</v>
      </c>
      <c r="AE84" s="122">
        <v>6</v>
      </c>
      <c r="AF84" s="122">
        <v>9</v>
      </c>
      <c r="AG84" s="122">
        <v>0</v>
      </c>
      <c r="AH84" s="97">
        <v>29</v>
      </c>
      <c r="AI84" s="100"/>
      <c r="AJ84" s="101">
        <v>15</v>
      </c>
      <c r="AK84" s="57"/>
      <c r="AL84" s="97"/>
      <c r="AM84" s="99"/>
      <c r="AN84" s="16"/>
      <c r="AQ84" s="1"/>
      <c r="AR84" s="1"/>
      <c r="AS84" s="1"/>
      <c r="AT84" s="1"/>
      <c r="AU84" s="1"/>
      <c r="AV84" s="1"/>
      <c r="AW84" s="1"/>
      <c r="AX84" s="49"/>
      <c r="AY84" s="1"/>
      <c r="AZ84" s="1"/>
      <c r="BA84" s="59"/>
    </row>
    <row r="85" spans="2:53" s="3" customFormat="1" x14ac:dyDescent="0.2">
      <c r="B85" s="57"/>
      <c r="C85" s="57"/>
      <c r="D85" s="57"/>
      <c r="E85" s="102">
        <v>0</v>
      </c>
      <c r="F85" s="103">
        <v>0</v>
      </c>
      <c r="G85" s="103">
        <v>21</v>
      </c>
      <c r="H85" s="103">
        <v>20</v>
      </c>
      <c r="I85" s="103">
        <v>33</v>
      </c>
      <c r="J85" s="103">
        <v>28</v>
      </c>
      <c r="K85" s="103">
        <v>27</v>
      </c>
      <c r="L85" s="103">
        <v>23</v>
      </c>
      <c r="M85" s="103">
        <v>24</v>
      </c>
      <c r="N85" s="103">
        <v>5</v>
      </c>
      <c r="O85" s="103">
        <v>23</v>
      </c>
      <c r="P85" s="103">
        <v>0</v>
      </c>
      <c r="Q85" s="57"/>
      <c r="R85" s="102">
        <v>0</v>
      </c>
      <c r="S85" s="103">
        <v>0</v>
      </c>
      <c r="T85" s="103">
        <v>13</v>
      </c>
      <c r="U85" s="103">
        <v>10</v>
      </c>
      <c r="V85" s="103">
        <v>13</v>
      </c>
      <c r="W85" s="103">
        <v>8</v>
      </c>
      <c r="X85" s="103">
        <v>20</v>
      </c>
      <c r="Y85" s="103">
        <v>17</v>
      </c>
      <c r="Z85" s="103">
        <v>12</v>
      </c>
      <c r="AA85" s="103">
        <v>13</v>
      </c>
      <c r="AB85" s="103">
        <v>11</v>
      </c>
      <c r="AC85" s="103">
        <v>7</v>
      </c>
      <c r="AD85" s="103">
        <v>12</v>
      </c>
      <c r="AE85" s="103">
        <v>0</v>
      </c>
      <c r="AF85" s="97"/>
      <c r="AG85" s="97"/>
      <c r="AH85" s="97"/>
      <c r="AI85" s="100"/>
      <c r="AJ85" s="58"/>
      <c r="AK85" s="57"/>
      <c r="AL85" s="57"/>
      <c r="AM85" s="99"/>
      <c r="AN85" s="16"/>
      <c r="AP85" s="3" t="s">
        <v>208</v>
      </c>
      <c r="AQ85" s="1"/>
      <c r="AR85" s="1"/>
      <c r="AS85" s="1"/>
      <c r="AT85" s="1"/>
      <c r="AU85" s="1"/>
      <c r="AV85" s="1"/>
      <c r="AW85" s="1"/>
      <c r="AX85" s="49"/>
      <c r="AY85" s="1"/>
      <c r="AZ85" s="1"/>
      <c r="BA85" s="59"/>
    </row>
    <row r="86" spans="2:53" s="3" customFormat="1" x14ac:dyDescent="0.2">
      <c r="B86" s="1"/>
      <c r="C86" s="1"/>
      <c r="D86" s="1"/>
      <c r="E86" s="96"/>
      <c r="F86" s="1"/>
      <c r="G86" s="1"/>
      <c r="H86" s="1"/>
      <c r="I86" s="1"/>
      <c r="J86" s="1"/>
      <c r="K86" s="1"/>
      <c r="L86" s="1"/>
      <c r="M86" s="35"/>
      <c r="N86" s="1"/>
      <c r="O86" s="1"/>
      <c r="P86" s="1"/>
      <c r="Q86" s="1"/>
      <c r="R86" s="1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32"/>
      <c r="AJ86" s="31"/>
      <c r="AK86" s="1"/>
      <c r="AL86" s="1"/>
      <c r="AM86" s="15"/>
      <c r="AN86" s="16"/>
      <c r="AQ86" s="1"/>
      <c r="AR86" s="1"/>
      <c r="AS86" s="1"/>
      <c r="AT86" s="1"/>
      <c r="AU86" s="1"/>
      <c r="AV86" s="1"/>
      <c r="AW86" s="1"/>
      <c r="AX86" s="49"/>
      <c r="AY86" s="1"/>
      <c r="AZ86" s="1"/>
      <c r="BA86" s="59"/>
    </row>
    <row r="87" spans="2:53" s="3" customFormat="1" x14ac:dyDescent="0.2">
      <c r="B87" s="1"/>
      <c r="C87" s="1"/>
      <c r="D87" s="1"/>
      <c r="E87" s="1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5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32"/>
      <c r="AJ87" s="31"/>
      <c r="AK87" s="1"/>
      <c r="AL87" s="1"/>
      <c r="AM87" s="15"/>
      <c r="AN87" s="16"/>
      <c r="AQ87" s="1"/>
      <c r="AR87" s="1"/>
      <c r="AS87" s="1"/>
      <c r="AT87" s="1"/>
      <c r="AU87" s="1"/>
      <c r="AV87" s="1"/>
      <c r="AW87" s="1"/>
      <c r="AX87" s="49"/>
      <c r="AY87" s="1"/>
      <c r="AZ87" s="1"/>
      <c r="BA87" s="59"/>
    </row>
    <row r="88" spans="2:53" s="3" customFormat="1" x14ac:dyDescent="0.2">
      <c r="B88" s="1"/>
      <c r="C88" s="1"/>
      <c r="D88" s="1"/>
      <c r="E88" s="1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5"/>
      <c r="S88" s="1"/>
      <c r="T88" s="1"/>
      <c r="U88" s="1"/>
      <c r="V88" s="1"/>
      <c r="W88" s="1"/>
      <c r="X88" s="1"/>
      <c r="Y88" s="1"/>
      <c r="Z88" s="1"/>
      <c r="AA88" s="1"/>
      <c r="AB88" s="35"/>
      <c r="AC88" s="1"/>
      <c r="AD88" s="1"/>
      <c r="AE88" s="1"/>
      <c r="AF88" s="1"/>
      <c r="AG88" s="1"/>
      <c r="AH88" s="1"/>
      <c r="AI88" s="32"/>
      <c r="AJ88" s="31"/>
      <c r="AK88" s="1"/>
      <c r="AL88" s="1"/>
      <c r="AM88" s="15"/>
      <c r="AN88" s="16"/>
      <c r="AQ88" s="1"/>
      <c r="AR88" s="1"/>
      <c r="AS88" s="1"/>
      <c r="AT88" s="1"/>
      <c r="AU88" s="1"/>
      <c r="AV88" s="1"/>
      <c r="AW88" s="1"/>
      <c r="AX88" s="49"/>
      <c r="AY88" s="1"/>
      <c r="AZ88" s="1"/>
      <c r="BA88" s="59"/>
    </row>
    <row r="89" spans="2:53" s="3" customFormat="1" x14ac:dyDescent="0.2">
      <c r="B89" s="1"/>
      <c r="C89" s="1"/>
      <c r="D89" s="1"/>
      <c r="E89" s="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32"/>
      <c r="AJ89" s="31"/>
      <c r="AK89" s="1"/>
      <c r="AL89" s="1"/>
      <c r="AM89" s="15"/>
      <c r="AN89" s="16"/>
      <c r="AQ89" s="1"/>
      <c r="AR89" s="1"/>
      <c r="AS89" s="1"/>
      <c r="AT89" s="1"/>
      <c r="AU89" s="1"/>
      <c r="AV89" s="1"/>
      <c r="AW89" s="1"/>
      <c r="AX89" s="49"/>
      <c r="AY89" s="1"/>
      <c r="AZ89" s="1"/>
      <c r="BA89" s="59"/>
    </row>
    <row r="91" spans="2:53" x14ac:dyDescent="0.2">
      <c r="AH91" s="35"/>
      <c r="AI91" s="71"/>
    </row>
  </sheetData>
  <autoFilter ref="B10:AM82">
    <sortState ref="B11:AM85">
      <sortCondition ref="D10:D82"/>
    </sortState>
  </autoFilter>
  <pageMargins left="0.70866141732283472" right="0.70866141732283472" top="0.78740157480314965" bottom="0.78740157480314965" header="0.31496062992125984" footer="0.31496062992125984"/>
  <pageSetup paperSize="9" scale="115" fitToHeight="0" orientation="portrait" horizontalDpi="300" verticalDpi="300" r:id="rId1"/>
  <headerFooter>
    <oddHeader>&amp;L&amp;"-,Fett"&amp;KFF0000TCW  TOURISTIK - MEISTERSCHAFT 2018   01.11.2017 - 31.10.2018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Touristik Meisterschaft</vt:lpstr>
      <vt:lpstr>Club-Trophäe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Windows-Benutzer</cp:lastModifiedBy>
  <cp:lastPrinted>2021-11-05T10:08:55Z</cp:lastPrinted>
  <dcterms:created xsi:type="dcterms:W3CDTF">2010-12-13T13:50:56Z</dcterms:created>
  <dcterms:modified xsi:type="dcterms:W3CDTF">2022-01-05T10:32:41Z</dcterms:modified>
</cp:coreProperties>
</file>